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C:\Users\PilleLille\Downloads\"/>
    </mc:Choice>
  </mc:AlternateContent>
  <xr:revisionPtr revIDLastSave="0" documentId="13_ncr:1_{EF87F381-3BE1-41F3-B4C8-7E65CCE20F08}" xr6:coauthVersionLast="36" xr6:coauthVersionMax="47" xr10:uidLastSave="{00000000-0000-0000-0000-000000000000}"/>
  <bookViews>
    <workbookView xWindow="0" yWindow="0" windowWidth="19200" windowHeight="7430" xr2:uid="{00000000-000D-0000-FFFF-FFFF00000000}"/>
  </bookViews>
  <sheets>
    <sheet name="kinnitatud eelarve + muudatused" sheetId="1" r:id="rId1"/>
    <sheet name="ehitus muudatus" sheetId="6" r:id="rId2"/>
    <sheet name="õppevahendid muudatus" sheetId="2" r:id="rId3"/>
    <sheet name="abivahendid muudatus" sheetId="3" r:id="rId4"/>
    <sheet name="sisustus muudatus" sheetId="4" r:id="rId5"/>
    <sheet name="seadmed muudatus" sheetId="5" r:id="rId6"/>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6" l="1"/>
  <c r="G75" i="5" l="1"/>
  <c r="G56" i="3"/>
  <c r="G20" i="3"/>
  <c r="G11" i="5"/>
  <c r="G12" i="5"/>
  <c r="G13" i="5"/>
  <c r="E10" i="1"/>
  <c r="C10" i="1"/>
  <c r="F10" i="1"/>
  <c r="G5" i="3"/>
  <c r="G19" i="3"/>
  <c r="G15" i="5"/>
  <c r="G7" i="5"/>
  <c r="G21" i="3"/>
  <c r="G62" i="5"/>
  <c r="T12" i="1"/>
  <c r="N15" i="1"/>
  <c r="C19" i="1"/>
  <c r="E14" i="1"/>
  <c r="E13" i="1"/>
  <c r="E11" i="1"/>
  <c r="E8" i="1"/>
  <c r="C7" i="1"/>
  <c r="E6" i="1"/>
  <c r="F6" i="1" s="1"/>
  <c r="C6" i="1"/>
  <c r="E5" i="1"/>
  <c r="E4" i="1"/>
  <c r="C3" i="1"/>
  <c r="T19" i="1"/>
  <c r="T18" i="1"/>
  <c r="T17" i="1"/>
  <c r="T16" i="1"/>
  <c r="T14" i="1"/>
  <c r="T13" i="1"/>
  <c r="T11" i="1"/>
  <c r="T9" i="1"/>
  <c r="T8" i="1"/>
  <c r="T7" i="1"/>
  <c r="T6" i="1"/>
  <c r="T5" i="1"/>
  <c r="T4" i="1"/>
  <c r="T3" i="1"/>
  <c r="E12" i="1"/>
  <c r="C12" i="1"/>
  <c r="G5" i="5"/>
  <c r="G8" i="3"/>
  <c r="G16" i="3"/>
  <c r="G17" i="3"/>
  <c r="G18" i="3"/>
  <c r="G14" i="5"/>
  <c r="G10" i="5"/>
  <c r="G9" i="5"/>
  <c r="D10" i="1"/>
  <c r="G6" i="5"/>
  <c r="G8" i="5"/>
  <c r="G28" i="4"/>
  <c r="G29" i="4"/>
  <c r="G30" i="4"/>
  <c r="G31" i="4"/>
  <c r="G33" i="4"/>
  <c r="G32" i="4"/>
  <c r="G6" i="3"/>
  <c r="G7" i="3"/>
  <c r="G9" i="3"/>
  <c r="G10" i="3"/>
  <c r="G11" i="3"/>
  <c r="G12" i="3"/>
  <c r="G13" i="3"/>
  <c r="G14" i="3"/>
  <c r="G15" i="3"/>
  <c r="G4" i="5"/>
  <c r="G27" i="4"/>
  <c r="G16" i="5"/>
  <c r="G17" i="5"/>
  <c r="G18" i="5"/>
  <c r="G20" i="5"/>
  <c r="G21" i="5"/>
  <c r="G22" i="5"/>
  <c r="G23" i="5"/>
  <c r="K7" i="1" s="1"/>
  <c r="L7" i="1" s="1"/>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3" i="5"/>
  <c r="G64" i="5"/>
  <c r="G65" i="5"/>
  <c r="G66" i="5"/>
  <c r="G67" i="5"/>
  <c r="G68" i="5"/>
  <c r="G69" i="5"/>
  <c r="G70" i="5"/>
  <c r="G71" i="5"/>
  <c r="G72" i="5"/>
  <c r="G73" i="5"/>
  <c r="G3" i="5"/>
  <c r="G4" i="4"/>
  <c r="G5" i="4"/>
  <c r="G6" i="4"/>
  <c r="G7" i="4"/>
  <c r="G8" i="4"/>
  <c r="G9" i="4"/>
  <c r="G10" i="4"/>
  <c r="G11" i="4"/>
  <c r="G12" i="4"/>
  <c r="G13" i="4"/>
  <c r="G14" i="4"/>
  <c r="G15" i="4"/>
  <c r="G16" i="4"/>
  <c r="G17" i="4"/>
  <c r="G18" i="4"/>
  <c r="G19" i="4"/>
  <c r="G20" i="4"/>
  <c r="G21" i="4"/>
  <c r="G22" i="4"/>
  <c r="G23" i="4"/>
  <c r="G24" i="4"/>
  <c r="G25"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3" i="4"/>
  <c r="G4"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3" i="3"/>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3" i="2"/>
  <c r="G56" i="2"/>
  <c r="E11" i="6"/>
  <c r="F73" i="5"/>
  <c r="F72" i="5"/>
  <c r="F71" i="5"/>
  <c r="F70" i="5"/>
  <c r="F69" i="5"/>
  <c r="F68" i="5"/>
  <c r="F67" i="5"/>
  <c r="F66" i="5"/>
  <c r="F65" i="5"/>
  <c r="F64" i="5"/>
  <c r="F63" i="5"/>
  <c r="F62" i="5"/>
  <c r="F61" i="5"/>
  <c r="F60" i="5"/>
  <c r="F59" i="5"/>
  <c r="F58" i="5"/>
  <c r="F57" i="5"/>
  <c r="F56" i="5"/>
  <c r="F55" i="5"/>
  <c r="K4" i="1" s="1"/>
  <c r="L4" i="1" s="1"/>
  <c r="F54" i="5"/>
  <c r="F53" i="5"/>
  <c r="F52" i="5"/>
  <c r="F51" i="5"/>
  <c r="F50" i="5"/>
  <c r="F49" i="5"/>
  <c r="F48" i="5"/>
  <c r="F47" i="5"/>
  <c r="F46" i="5"/>
  <c r="F45" i="5"/>
  <c r="F44" i="5"/>
  <c r="F43" i="5"/>
  <c r="F42" i="5"/>
  <c r="F41" i="5"/>
  <c r="F40" i="5"/>
  <c r="F39" i="5"/>
  <c r="F38" i="5"/>
  <c r="F37" i="5"/>
  <c r="F36" i="5"/>
  <c r="F35" i="5"/>
  <c r="K11" i="1" s="1"/>
  <c r="L11" i="1" s="1"/>
  <c r="F34" i="5"/>
  <c r="F33" i="5"/>
  <c r="F32" i="5"/>
  <c r="F31" i="5"/>
  <c r="F30" i="5"/>
  <c r="F29" i="5"/>
  <c r="K8" i="1" s="1"/>
  <c r="L8" i="1" s="1"/>
  <c r="F28" i="5"/>
  <c r="F27" i="5"/>
  <c r="F26" i="5"/>
  <c r="K14" i="1" s="1"/>
  <c r="L14" i="1" s="1"/>
  <c r="F25" i="5"/>
  <c r="F24" i="5"/>
  <c r="F23" i="5"/>
  <c r="F22" i="5"/>
  <c r="F21" i="5"/>
  <c r="F20" i="5"/>
  <c r="K17" i="1" s="1"/>
  <c r="F19" i="5"/>
  <c r="K15" i="1" s="1"/>
  <c r="M15" i="1" s="1"/>
  <c r="F18" i="5"/>
  <c r="K13" i="1" s="1"/>
  <c r="L13" i="1" s="1"/>
  <c r="F17" i="5"/>
  <c r="K6" i="1" s="1"/>
  <c r="L6" i="1" s="1"/>
  <c r="F16" i="5"/>
  <c r="K3" i="1" s="1"/>
  <c r="F3" i="5"/>
  <c r="F74" i="5" s="1"/>
  <c r="D11" i="6"/>
  <c r="F95" i="4"/>
  <c r="I18" i="1" s="1"/>
  <c r="F94" i="4"/>
  <c r="F93" i="4"/>
  <c r="F92" i="4"/>
  <c r="F91" i="4"/>
  <c r="F90" i="4"/>
  <c r="F89" i="4"/>
  <c r="F88" i="4"/>
  <c r="F87" i="4"/>
  <c r="F86" i="4"/>
  <c r="F85" i="4"/>
  <c r="F84" i="4"/>
  <c r="F83" i="4"/>
  <c r="F82" i="4"/>
  <c r="F81" i="4"/>
  <c r="F80" i="4"/>
  <c r="I9" i="1" s="1"/>
  <c r="J9" i="1" s="1"/>
  <c r="F79" i="4"/>
  <c r="F78" i="4"/>
  <c r="F77" i="4"/>
  <c r="F76" i="4"/>
  <c r="F75" i="4"/>
  <c r="F74" i="4"/>
  <c r="F73" i="4"/>
  <c r="F72" i="4"/>
  <c r="F71" i="4"/>
  <c r="I8" i="1" s="1"/>
  <c r="J8" i="1" s="1"/>
  <c r="F70" i="4"/>
  <c r="F69" i="4"/>
  <c r="F68" i="4"/>
  <c r="F67" i="4"/>
  <c r="F66" i="4"/>
  <c r="F65" i="4"/>
  <c r="F64" i="4"/>
  <c r="F63" i="4"/>
  <c r="F62" i="4"/>
  <c r="F61" i="4"/>
  <c r="F60" i="4"/>
  <c r="F59" i="4"/>
  <c r="F58" i="4"/>
  <c r="F57" i="4"/>
  <c r="F56" i="4"/>
  <c r="F55" i="4"/>
  <c r="F54" i="4"/>
  <c r="F53" i="4"/>
  <c r="F52" i="4"/>
  <c r="F51" i="4"/>
  <c r="F50" i="4"/>
  <c r="F49" i="4"/>
  <c r="I5" i="1" s="1"/>
  <c r="J5" i="1" s="1"/>
  <c r="F48" i="4"/>
  <c r="F47" i="4"/>
  <c r="F46" i="4"/>
  <c r="F45" i="4"/>
  <c r="F44" i="4"/>
  <c r="F43" i="4"/>
  <c r="F42" i="4"/>
  <c r="F41" i="4"/>
  <c r="F40" i="4"/>
  <c r="F39" i="4"/>
  <c r="F38" i="4"/>
  <c r="F37" i="4"/>
  <c r="F36" i="4"/>
  <c r="I16" i="1" s="1"/>
  <c r="F35" i="4"/>
  <c r="F34" i="4"/>
  <c r="F26" i="4"/>
  <c r="F25" i="4"/>
  <c r="F24" i="4"/>
  <c r="F23" i="4"/>
  <c r="F22" i="4"/>
  <c r="F21" i="4"/>
  <c r="F20" i="4"/>
  <c r="I11" i="1" s="1"/>
  <c r="J11" i="1" s="1"/>
  <c r="F19" i="4"/>
  <c r="F18" i="4"/>
  <c r="F17" i="4"/>
  <c r="F16" i="4"/>
  <c r="F15" i="4"/>
  <c r="I13" i="1" s="1"/>
  <c r="J13" i="1" s="1"/>
  <c r="F14" i="4"/>
  <c r="F13" i="4"/>
  <c r="I3" i="1" s="1"/>
  <c r="F12" i="4"/>
  <c r="F11" i="4"/>
  <c r="I4" i="1" s="1"/>
  <c r="J4" i="1" s="1"/>
  <c r="F10" i="4"/>
  <c r="F9" i="4"/>
  <c r="F8" i="4"/>
  <c r="F7" i="4"/>
  <c r="I14" i="1" s="1"/>
  <c r="J14" i="1" s="1"/>
  <c r="F6" i="4"/>
  <c r="F5" i="4"/>
  <c r="I6" i="1" s="1"/>
  <c r="J6" i="1" s="1"/>
  <c r="F4" i="4"/>
  <c r="F3" i="4"/>
  <c r="F96" i="4" s="1"/>
  <c r="F54" i="3"/>
  <c r="F53" i="3"/>
  <c r="F52" i="3"/>
  <c r="F51" i="3"/>
  <c r="F50" i="3"/>
  <c r="F49" i="3"/>
  <c r="G9" i="1" s="1"/>
  <c r="F48" i="3"/>
  <c r="F47" i="3"/>
  <c r="F46" i="3"/>
  <c r="F45" i="3"/>
  <c r="F44" i="3"/>
  <c r="F43" i="3"/>
  <c r="F42" i="3"/>
  <c r="F41" i="3"/>
  <c r="F40" i="3"/>
  <c r="F39" i="3"/>
  <c r="G3" i="1" s="1"/>
  <c r="F38" i="3"/>
  <c r="F37" i="3"/>
  <c r="G11" i="1" s="1"/>
  <c r="F36" i="3"/>
  <c r="F35" i="3"/>
  <c r="F34" i="3"/>
  <c r="F33" i="3"/>
  <c r="F32" i="3"/>
  <c r="F31" i="3"/>
  <c r="F30" i="3"/>
  <c r="F29" i="3"/>
  <c r="F28" i="3"/>
  <c r="G4" i="1" s="1"/>
  <c r="H4" i="1" s="1"/>
  <c r="F27" i="3"/>
  <c r="F26" i="3"/>
  <c r="G6" i="1" s="1"/>
  <c r="H6" i="1" s="1"/>
  <c r="F25" i="3"/>
  <c r="F24" i="3"/>
  <c r="G8" i="1" s="1"/>
  <c r="H8" i="1" s="1"/>
  <c r="F23" i="3"/>
  <c r="G13" i="1" s="1"/>
  <c r="H13" i="1" s="1"/>
  <c r="F22" i="3"/>
  <c r="F4" i="3"/>
  <c r="F3" i="3"/>
  <c r="F55" i="3" s="1"/>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56" i="2" s="1"/>
  <c r="T15" i="1"/>
  <c r="V15" i="1" s="1"/>
  <c r="I10" i="1" l="1"/>
  <c r="G55" i="3"/>
  <c r="G10" i="1"/>
  <c r="G74" i="5"/>
  <c r="K10" i="1"/>
  <c r="M10" i="1" s="1"/>
  <c r="H10" i="1"/>
  <c r="J10" i="1"/>
  <c r="L10" i="1"/>
  <c r="N10" i="1" s="1"/>
  <c r="G96" i="4"/>
  <c r="G97" i="4" s="1"/>
  <c r="I12" i="1"/>
  <c r="J12" i="1" s="1"/>
  <c r="K12" i="1"/>
  <c r="H11" i="1"/>
  <c r="M11" i="1"/>
  <c r="G12" i="1"/>
  <c r="H12" i="1" s="1"/>
  <c r="P15" i="1"/>
  <c r="V12" i="1"/>
  <c r="F12" i="1"/>
  <c r="M3" i="1"/>
  <c r="D3" i="1"/>
  <c r="C21" i="1"/>
  <c r="H3" i="1"/>
  <c r="G21" i="1"/>
  <c r="J3" i="1"/>
  <c r="I21" i="1"/>
  <c r="L3" i="1"/>
  <c r="K21" i="1"/>
  <c r="M4" i="1"/>
  <c r="F4" i="1"/>
  <c r="E21" i="1"/>
  <c r="M5" i="1"/>
  <c r="F5" i="1"/>
  <c r="N5" i="1" s="1"/>
  <c r="M6" i="1"/>
  <c r="D6" i="1"/>
  <c r="N6" i="1" s="1"/>
  <c r="M7" i="1"/>
  <c r="D7" i="1"/>
  <c r="N7" i="1" s="1"/>
  <c r="M8" i="1"/>
  <c r="F8" i="1"/>
  <c r="N8" i="1" s="1"/>
  <c r="M9" i="1"/>
  <c r="H9" i="1"/>
  <c r="N9" i="1" s="1"/>
  <c r="F11" i="1"/>
  <c r="N11" i="1" s="1"/>
  <c r="M13" i="1"/>
  <c r="F13" i="1"/>
  <c r="N13" i="1" s="1"/>
  <c r="M14" i="1"/>
  <c r="F14" i="1"/>
  <c r="N14" i="1" s="1"/>
  <c r="M16" i="1"/>
  <c r="J16" i="1"/>
  <c r="N16" i="1" s="1"/>
  <c r="M17" i="1"/>
  <c r="L17" i="1"/>
  <c r="N17" i="1" s="1"/>
  <c r="M18" i="1"/>
  <c r="J18" i="1"/>
  <c r="N18" i="1" s="1"/>
  <c r="M19" i="1"/>
  <c r="D19" i="1"/>
  <c r="N19" i="1" s="1"/>
  <c r="P16" i="1"/>
  <c r="V16" i="1"/>
  <c r="P17" i="1"/>
  <c r="V17" i="1"/>
  <c r="P18" i="1"/>
  <c r="V18" i="1"/>
  <c r="P19" i="1"/>
  <c r="V19" i="1"/>
  <c r="P13" i="1"/>
  <c r="V13" i="1"/>
  <c r="P14" i="1"/>
  <c r="V14" i="1"/>
  <c r="P11" i="1"/>
  <c r="V11" i="1"/>
  <c r="P3" i="1"/>
  <c r="V3" i="1"/>
  <c r="P4" i="1"/>
  <c r="V4" i="1"/>
  <c r="P5" i="1"/>
  <c r="V5" i="1"/>
  <c r="P6" i="1"/>
  <c r="V6" i="1"/>
  <c r="P7" i="1"/>
  <c r="V7" i="1"/>
  <c r="P8" i="1"/>
  <c r="V8" i="1"/>
  <c r="P9" i="1"/>
  <c r="V9" i="1"/>
  <c r="M21" i="1" l="1"/>
  <c r="M12" i="1"/>
  <c r="L12" i="1"/>
  <c r="N12" i="1" s="1"/>
  <c r="N4" i="1"/>
  <c r="F21" i="1"/>
  <c r="F22" i="1" s="1"/>
  <c r="L21" i="1"/>
  <c r="L22" i="1" s="1"/>
  <c r="J21" i="1"/>
  <c r="J22" i="1" s="1"/>
  <c r="H21" i="1"/>
  <c r="H22" i="1" s="1"/>
  <c r="N3" i="1"/>
  <c r="N20" i="1" s="1"/>
  <c r="D21" i="1"/>
  <c r="D22" i="1" s="1"/>
  <c r="O3" i="1"/>
  <c r="O12" i="1"/>
  <c r="M22" i="1" l="1"/>
  <c r="P12" i="1"/>
  <c r="M20" i="1"/>
  <c r="O10" i="1"/>
  <c r="O15" i="1"/>
  <c r="O4" i="1"/>
  <c r="O19" i="1"/>
  <c r="O18" i="1"/>
  <c r="O17" i="1"/>
  <c r="O16" i="1"/>
  <c r="O14" i="1"/>
  <c r="O13" i="1"/>
  <c r="O11" i="1"/>
  <c r="O9" i="1"/>
  <c r="O8" i="1"/>
  <c r="O7" i="1"/>
  <c r="O6" i="1"/>
  <c r="O5" i="1"/>
  <c r="T10" i="1"/>
  <c r="P10" i="1"/>
  <c r="V10" i="1"/>
</calcChain>
</file>

<file path=xl/sharedStrings.xml><?xml version="1.0" encoding="utf-8"?>
<sst xmlns="http://schemas.openxmlformats.org/spreadsheetml/2006/main" count="1514" uniqueCount="708">
  <si>
    <t>Muudatustaotluses on summad arvestatud koos hinnatõusuga ja KM tõusuga 22%-lt 24%-le</t>
  </si>
  <si>
    <t>JRK nr</t>
  </si>
  <si>
    <t>Kooli nimi</t>
  </si>
  <si>
    <t>ehitustööd</t>
  </si>
  <si>
    <t>ehitustööd muudatus</t>
  </si>
  <si>
    <t>õppevahendid</t>
  </si>
  <si>
    <t>õppevahendid muudatus</t>
  </si>
  <si>
    <t>abivahendid</t>
  </si>
  <si>
    <t>abivahendid muudatus</t>
  </si>
  <si>
    <t>sisustus</t>
  </si>
  <si>
    <t>sisustus muudatus</t>
  </si>
  <si>
    <t>seadmed</t>
  </si>
  <si>
    <t>seadmed muudatus</t>
  </si>
  <si>
    <t>Summa kokku</t>
  </si>
  <si>
    <t>Summa kokku muudatus</t>
  </si>
  <si>
    <t>Toetuse osakaal</t>
  </si>
  <si>
    <t>1 HEV-õpilase toetuse maksumus</t>
  </si>
  <si>
    <t>Üldtugi</t>
  </si>
  <si>
    <t>Tõhustatud tugi</t>
  </si>
  <si>
    <t>Eritugi</t>
  </si>
  <si>
    <t>HEV-õpilasi kokku</t>
  </si>
  <si>
    <t>Õpilaste arv koolis kokku</t>
  </si>
  <si>
    <t>HEV õpilaste % asutuses</t>
  </si>
  <si>
    <t>Vajadused ja eesmärgid</t>
  </si>
  <si>
    <t>Audru Kool</t>
  </si>
  <si>
    <t>Audru Kooli kaasava hariduse põhimõtete rakendamiseks olulisemad vajadused on tagada koolis kõigi õpilaste võrdne kohtlemine, luues selleks sobiv keskkond (inva WC väljaehitamine, õpikeskkonna kohandamine, liikumispuudega õpilaste ligipääsetavuse tagamine, vaimset tuge vajavate õpilastele vajalike abivahendite kasutamise tagamine). Hetkel Audu Koolil puudub inva WC. Uus inva WC ehitatakse 1.korrusele võimla ruumide vahetuslähedusse, mis jääb kasutusele nii õpilastele kui ka võimla külastajatele. Inva WC ehitatakse ümber olemasolevatest kõrvuti asetsevatest tava WC- ja koristusvahendite ruumidest. Kahest ruumist tehakse inva WC, mis vastab nõuetele. Peale ümberehitust on koolis 1 Inva WC-ruum, mis on sobilike mõõtudega ja varustusega erivajadustega inimestele. Audru Koolis on õpilasi, kes vajavad rahunemiseks sobilike vahendeid ja keskkonda. Selle saavutamiseks soovitakse soetada abivehendina raskusvest, mis pakub turvatunnet ning aitab rahuneda stiimulirikkas koolikeskkonnas. Keskkonna sisustuse parendamisel on võetud arvesse HEV- õpilaste vajadusi eralduda või õppida väiksemates gruppides. Rahulikumas keskkonnas õppetegevustele keskendumiseks soovitakse rajada kooli ruumides õppeklasside läheduses vaikusepesad ja rühmatöö nurk. Klassiruumides kasutatakse õpilaste eraldumiseks akustilised vaheseinad ja akustilisi ruumijagajaid.  Koolis puudub lift, mis tagaks liikumispuudega õpilaste tõrgedeta liikumist korruste vahel.  Trepironija võimaldab liikumispuudega inimestele ligipääsu nii hoone sisenemisel kui hoones ülemistele korrustele liikumisel.Trepironija kompaktsed mõõtmed ja lihtne komplekteerimine võimaldavad mugavat transportimist või hoiustamist. Kokkuvõttes projekti tegevuste elluviimisega saavutatakse HEV-õpilaste vajadustest lähtuv õpikeskkond, mis on motiveeriv ja soodustab nii HEV- kui tavaõpilaste koosõppimst.</t>
  </si>
  <si>
    <t>Pärnu Rääma Põhikool</t>
  </si>
  <si>
    <t>Pärnu Rääma Põhikooli kaasava hariduse põhimõtete efektiivsema rakendamise eemsärgiks on luua mitmekesine, õpilasi ja õpetajaid motiveeriv, õpilaste vajadusi arvestav ning õppekava pädevuste omandamist toetav õpikeskkond, sh õppevara rikastamine, füüsilise keskkonna parendamine ja tänapäeval igapäevaeluga seotud IKT-vahendite kasutamise õppetöösse integreerimine. Projekti raames mitmekesistatakse õppevara (kehalise kasvatuse jaoks uisud, erinevates õppeainetes lahutamatuks osaks saanud IKT vahendid) ja luuakse paremad füüsilise keskkonna tingimused mitmekesise ja häireteta õppetöö korraldamiseks, mille peamiseks eesmärgiks on tagada kõigi õpilaste võrdne kohtlemine ja toetada kõigi õpilaste õppekava pädevuste omandamist ning HEV-õpilaste tõhusamat integreerimist kooli igapäevategevustesse ja päriseluks ettevalmistusse. Keskkonna parendamine aitab toetada HEV-õpilaste individuaalse ja gruitöös osalemise oskuste arendamist, enesejuhtimise ja enda vajaduste väljendamise oskuste arendamst, samuti koolikaaslaste ja teiste inimeste mõistmist ning nendega arvestamist. Kooli õppeklassides ja koridori ruumides saab kujundada HEV-õpilaste vajadusi arvestav õpikeskkond, moodustades soetatud helisummutavatest vaheseintest ja tumbadest nn õpikeskused väiksematele gruppidele. Samuti helisummutavad vahendid võimaldavad HEV-õpilasel eralduda segavast mürast vm segavatest visuaalsetest teguritest. Lisaks arendatakse koolis HEV-õpilaste õuesõppe võimalusi, arendades individuaal- ja grupitöö ehk sotsiaalseid oskusi, mida õpilastel läheb vaja päriselus. Kokkuvõttes keskendutakse õppetöö mitmekesistamise võimaluste arendamisele HEV-õpilaste vajadustele vastavate õppe- ja abivahendite, IKT vahendite ja õpikeskkonna loomisega.</t>
  </si>
  <si>
    <t>Pärnu Raeküla Kool</t>
  </si>
  <si>
    <t>Pärnu Raeküla koolis toimus hiljuti õppehoone renoveerimine ja füüsilise õpikeskkonna uuendamine. Koolis avati HEV-õppe klassid, mille sisustuse osas on vajadus luua õpilasel võimalus eraldumiseks (vaikusepesa) ja õppetöö ajal liikumisvajaduse tagamiseks (tasakaalutoolid). Õppevahendite uuendamine on minimaalne, kuid vajalik HEV-õpilaste loovuse loogilise mõtlemise oskuste arendamiseks. Kooli eesmärgiks on luua HEV-õpilaste vajadusi arvestav õpikeskkond, mis soodustab häireteta õppetöö korraldamist ja on arvestav HEV-õpilaste vajadustega.</t>
  </si>
  <si>
    <t>Tõstamaa Keskkool</t>
  </si>
  <si>
    <t xml:space="preserve">Tõstamaa Keskkoolil on vajadus tagada erivajadustega õpilastele sobiv keskkond (klassiruumi mööbel klassidesse, kus õpivad HEV-õpilased; õppetöö ajal eraldumist ja enda õppetööle keskendumist võimaldavad vahendid ning rahunemiseks vajalikud vahendid). Lisaks koolil on vajadus luua liikumispuudega õpilastele ligipääsu võimaldamine nii hoone sisenemisel kui hoones ülemistele korrustele liikumisel (trepironija) ning lisaks luua erivajadustega õpilastele WC. Kooli eemsärgiks on luua mitmekesine, õpilasi ja õpetajaid motiveeriv, õpilaste vajadusi arvestav ning õppekava pädevuste omandamist toetav õpikeskkond, sh õppevara rikastamine, õpilaste nõustamise vahendite uuendamine, füüsilise keskkonna parendamine ja tänapäeval igapäevaeluga seotud IKT-vahendite kasutamise õppetöösse integreerimine. </t>
  </si>
  <si>
    <t>Jõõpre Kool</t>
  </si>
  <si>
    <t>Jõõpre Koolis on ruumipuudus eritoe HEV-õpilaste jaoks, kes vajavad vaiksemat keskkonda, eraldi klassiruumis õppetöö läbiviimiseks. Kooli uue raamatukogu valmimisega vabanes vana õpikute hoidla,mida saaks sisustada turvaliseks eraldi asuvaks eriõppeks HEV-õpilastele väiksemas grupis õppimiseks. Vana õpikute hoidla ruumid ehitatakse ümber HEV-õppe klassiruumiks. Loodava klassiruumi jaoks on vajalik kaasaegne tahvel õppetöö ilmestamiseks erivajadustega lastele, mis on ühtlasi nteraktiivne võimalus mitmekesistada metoodikaid ja pakkuda HEV-õpilasi haaravaid, motiveerivaid ja nende võimekusele vastavaid ülesandeid. HEV-lastega töötamisel tahvel on hea abivahend, millel toimub õpilastele olulise info kajastamine, kirjapildi ja piltmaterjali näitlikustamine. Lisaks on õpilastel võimalus õppida ise sensoorset tahvlit kasutama. Tahvel paigutatakse HEV-õpilaste klassiruumi. HEV-õppeklassi väljaehitamisega ja tahvli soetamisega luuakse HEV-õpilastele nende vajadustest lähtuv eraldi õppimise võimalus, kus nad saavad eemalduda kooli ja suuremate klasside segavatest teguritest ja paremini keskenduda õppetööle.</t>
  </si>
  <si>
    <t>Pärnu Kuninga Tänava Põhikool</t>
  </si>
  <si>
    <t>Pärnu Kuninga Tänava Põhikoolis õpivad suuremal hulgal lihtsustatud õppekava otsusega õpilased. Koolil on vajadus uuendada õppevara ning luua HEV-õpilasi toetav ja nende vajadusi arvestav õpikeskkond. Projekti raames soetatakse erinevad õppe- ja abivahendid, mis toetavad HEV-õpilaste erinevate oskuste arengut ja teevad õppetööd õpilastele haaravamaks ja motiveerivamaks. Keskkonna arendamisel (vaikusepesad) luuakse HEV-õpilastele võimalus eralduda segavatest teguritest (müra, liikumine jm), rahuneda ja enda emotsioonidega toime tulla. Seadmete osas luuakse HEV-õpilastele võimalusi IKT vahendite sihtotstarbelise kasutamise õppimiseks. Ühtlasi saab õpetaja õppematerjali mitmekesistada, visualiseerida ja juhtida õpilaste tähelepanu õpitavale. Kooli eemsärgiks on luua mitmekesine, õpilasi ja õpetajaid motiveeriv, õpilaste vajadusi arvestav ning õppekava pädevuste omandamist toetav õpikeskkond, sh õppevara rikastamine, füüsilise keskkonna parendamine ja tänapäeval igapäevaeluga seotud IKT-vahendite kasutamise õppetöösse integreerimine.</t>
  </si>
  <si>
    <t>Lindi Lasteaed-Algkool</t>
  </si>
  <si>
    <t>Lindi Lasteaed-Algkool keskendub kaasava hariduse põhimõtete rakendamisel HEV-õpilaste vajadusi arvestava õpikeskkonna loomisele. HEV-õpilased õpivad koolis koos tavalastega klassides ning vajavad klassi ruumides toimuvast eraldumiseks omaette ruumi, mis on mugav, liigset heli summutav ja liigset vaatevälja piirav. Soetatud vahendid paigutatakse klassiruumidesse, mis võimaldab õpilasel eralduda ja õpetajal samaaegselt õpilase tegevust jälgida ning õppeülesandeid anda.</t>
  </si>
  <si>
    <t>Pärnu Mai Kool</t>
  </si>
  <si>
    <r>
      <rPr>
        <sz val="11"/>
        <color rgb="FFFF0000"/>
        <rFont val="Aptos Narrow"/>
        <scheme val="minor"/>
      </rPr>
      <t>Kooli ja linnavalitsuse vahelises arutelus jõuti otsusele, et HEV õpilastele arvutiklass planeeritakse olemasolevasse kooli teises hoones klassiruumi, mida pole vaja eraldi välja  ehitada, vaid kus on vaja arvutiklassi toimimiseks teostada kaabeldustöid. Taotluses on planeeritud vajalikud vahendid (dataprojektor, arvutid, dokumendikaamera, valgetahvel) ning selle toimimiseks on vajalik arvutiklassis ehitustööna teha kaabeldus, et statsionaarsete arvutite ühendamiseks oleks arvutivõrk ja toide 220 volt. Mai Kooli planeeritud ehitustööd koosnesid kolmest osast, millest "Olemasolevates ruumides HEV õpilaste arvutiklassi väljaehitamine" ja "arvutiklassi elektritööd" eelarve vahendid on soov asendada loovtegevuste ruumi vajalike vahenditega (abivahendid, sisustus, seadmed). Mai Kooli üks ehituse osa "Klassiruumi kaabeldus" jääb projekti. Kui algselt oli planeeritud HEV-õpilaste arvutiklassi väljaehitamine ja sh kaabelduse teostamine Mai Kooli ühes hoones (selle joonis on rahastatud taotluse juures olemas), siis nüüd kui Pärnu Linnavalitsuses tekkis võimalus kujundada HEV-õpilaste arvutiklass teises hoones, kuid kaabeldustööde teostamine on siiski vajalik ja toimuks ikkagi Kaasava hariduse projekti raames, siis esitame muudatustaotluse koos maja ruumide muudatuse skeemidega. Tööd ja eesmärk jäävad samaks, ainult ruumi asukoht ehk skeem muutub. Teises õppehoones on olemas klassiruum arvutiklassi kujundamiseks.</t>
    </r>
    <r>
      <rPr>
        <sz val="11"/>
        <color rgb="FF000000"/>
        <rFont val="Aptos Narrow"/>
        <scheme val="minor"/>
      </rPr>
      <t xml:space="preserve"> </t>
    </r>
    <r>
      <rPr>
        <sz val="11"/>
        <color rgb="FFFF0000"/>
        <rFont val="Aptos Narrow"/>
        <scheme val="minor"/>
      </rPr>
      <t>Loovtegevuse ruum on eraldi õppehoones, kus toimub HEV-õpilaste õppetöö. ALgselt oli projektiga ruum planeeritud arvutiklassiks, kuid kuna arvutiklass läheb teisse hoonde, siis tekkis võimalus kujundada loovuse ruum olemasolevates ruumides.</t>
    </r>
    <r>
      <rPr>
        <sz val="11"/>
        <color rgb="FF000000"/>
        <rFont val="Aptos Narrow"/>
        <scheme val="minor"/>
      </rPr>
      <t xml:space="preserve"> Pärnu Mai Koolis on linna koolidest kõige rohkem HEV-õpilasi. Koolil on ruumipuudus HEV-õppeklassi loomiseks. Antud võimalust soovitakse kasutada kooli läheduses asuvas endises lasteaiahoones, mille ruume tuleb kohandada õpilasi vajadusi arvestavalt. HEV-õpilastele loodi eraldi ruumid endises lasteaia hoones, mida nad saavad kasutada väiksemates gruppides õppimiseks. Ruumide õpikeskkond on vaja uuendada ning kohandada kooli õppetöö jaoks vastavaks. Kooli eesmärk on luua HEV-õpilastele mitmekesine, õpilasi ja õpetajaid motiveeriv, õpilaste vajadusi arvestav ning õppekava pädevuste omandamist toetav õpikeskkond, sh õppevara rikastamine, füüsilise keskkonna parendamine ja tänapäeval igapäevaeluga seotud IKT-vahendite kasutamise õppetöösse integreerimine. Projekti käigus soovitakse rajada HEV-õpilastele ühest suurest ruumist kaks eraldiseisvat õppeklassi: 1) arvutiklass, kus õpilased saavad omandada IKT vahendite sihipärast kasutamist, mis on oluline osa tänapäeva igapäevaelust ning 2) HEV-õppeklass. Eraldi HEV-õpialste arvutiklassis ja HEV-õppeklassiruumis on õpilastel võimalik vähendatud segavate teguriteta keskenduda õppetööle, arvutiklassis sooritada teste ja eksameid. Projekti raames soetatakse õppevara, mis toetab HEV-õpilaste oskuste arengut ja õppekava pädevuste omandamist. Ruumides uuendatakse nii õppeklasside keskkonda kui tugispetsialistide ruume, kus on kõik vajalikud vahendid käepärased nii tugispetsialistile kui HEV-õpilastele. Õppeklassides luuakse õpilastele eraldumise ja lõõgastumise ja rahunemise võimalused. Samaagselt uuendatud õpikeskkond toetab nii õpilaste koosviibimist kui omaette õppimist. </t>
    </r>
  </si>
  <si>
    <t>Pärnu Vanalinna Põhikool</t>
  </si>
  <si>
    <t>Pärnu Vanalinna Põhikoolis õpivad suuremal hulgal keerulisemate juhtumite eritoe ja tõuhstatud toe otsusega õpilased. Koolil on vajadus uuendada õppevara ning luua HEV-õpilasi toetav ja nende vajadusi arvestav õpikeskkond. Projekti raames soetatakse erinevad õppe- ja abivahendid, mis toetavad HEV-õpilaste oskuste arnegut ja ilmestavad õppetööd. Keskkonna arendamisel luuakse HEV-õpilastele võimalus eralduda segavast mürast, rahuneda ja enda emotsioonidega toime tulla. Seadmete osas luuakse HEV-õpilastele võimalusi IKT vahendite kasutamise õppimiseks, mis on vajalik igapäevaelus toimetulekuks. Ühtlasi arendatakse õppematerjali visualiseerimise õimalusi, mis aitavad juhtida õpilaste tähelepanu õpitavale. Kooli eemsärgiks on luua mitmekesine, õpilasi ja õpetajaid motiveeriv, õpilaste vajadusi arvestav ning õppekava pädevuste omandamist toetav õpikeskkond, sh õppevara rikastamine, füüsilise keskkonna parendamine ja tänapäeval igapäevaeluga seotud IKT-vahendite kasutamise õppetöösse integreerimine.</t>
  </si>
  <si>
    <t>Tammsaare Kool</t>
  </si>
  <si>
    <r>
      <rPr>
        <sz val="11"/>
        <color rgb="FFFF0000"/>
        <rFont val="Aptos Narrow"/>
        <scheme val="minor"/>
      </rPr>
      <t xml:space="preserve">Kuna Pärnu Ühisgümnaasium loobus projektis taotletud vahendist (seadmed - trepironija), siis Pärnu Tammsaare Kool saab täiendada planeeritud nõustamisruumi sisustust eelarve piirides. </t>
    </r>
    <r>
      <rPr>
        <sz val="11"/>
        <color rgb="FF000000"/>
        <rFont val="Aptos Narrow"/>
        <scheme val="minor"/>
      </rPr>
      <t>Pärnu Tammsaare Koolis õpib enamus Pärnu linna muukeelseid õpilasi. Seega kooli erivajadustega õpilased on enamasti muukeelsed ja vajavad sobivaid tingimusi nende emakeelest erinevas keele ehk eesti keeles õppimisele keskendumiseks. Muukeelsetel HEV-õpilaste õppimisel tuleb arvestada ka sellega, et neid tuleb toetada mitte ainult õpioskuste arendamisels, vaid ka teises keeles õppimisel, siis koolis on suurem vajadus õpilaste nõustemise järele. Koolil puudub nõustamiseks sobiv ruum, mida soovitakse luua kooli territooriumil asuvas vanas tehnoruumis.Ruum ehitatakse ümber nõustamiskabinetiks. Ruumi ei kostu koolis toimuv ja tugispetsialistid saavad keskendud õpilaste toetamisele. Lisaks koolil on vajadus mitmekesistada õppevara, arendada HEV-õpilaste vajadusi arvestav õpikeskkond ning integreerida õppetöösse IKT vahendid. Soovitakse arendada HEV-õpilaste jaoks õpikeskkonna võimalused kooli ruumides (klassiruumides ja koridorides), mis annavad õpilastele võimaluse eralduda segavatest teguritest ja keskenduda enda emotsioonidega toimetulemisele ja seejärel rahunemisel õppetööle.  IKT vahendite uuendamisel soovitakse luua HEV-õpilaste jaoks olulist visualiseerimise võimalust. Kool soovib arendada nõustamise- ja õpikeskkonda ühtlaselt ja komplekteeritult, et mööbel oleks omavahel sobiv ning ei häiriks tundlike õpilasi. Samuti on lulisel kohal HEV-õpilaste turvatunde loomine.</t>
    </r>
  </si>
  <si>
    <t>Paikuse Kool</t>
  </si>
  <si>
    <t xml:space="preserve">Paikuse Kooli HEV-õpilased õpivad nii väiksemates gruppides kui integreerituna tavaõppe klassides. Paikuse Kooli eesmärgiks on luua mitmekesine, õpilasi ja õpetajaid motiveeriv, õpilaste vajadusi arvestav ning õppekava pädevuste omandamist toetav õpikeskkond, sh õppevara rikastamine, füüsilise keskkonna parendamine ja tänapäeval igapäevaeluga seotud IKT-vahendite kasutamise õppetöösse integreerimine. Lisaks soovitakse tagada liikumispuudega inimeste liigipääsetavust (trepironija). Projekti raames soetatakse vahendid, mis toetavad HEV-õpilaste vajadustega arvestamist, õpilaste erinevate oskuste arendamist nii individuaalselt kui väiksemates gruppides ning õpilaste õpipädevuste omandamist ja eluks oluliste oskuste arendamist. </t>
  </si>
  <si>
    <t>Pärnu Ülejõe Põhikool</t>
  </si>
  <si>
    <t>Pärnu Ülejõe Põhikool on linna koolidest õpilaste arvult üks suurimaid koole. HEV-õpilased õpivad nii väiksemates gruppides kui integreerituna tavaõppe klassides. Selleks, et kõik õpilased saaksid õppida ja areneda vastavalt nende võimekusele ja võimalustele, luuakse koolis õpilaste vajadusi arvestav õpikeskkond. Kooli poolt soovitud vahendid on valitud eesmärgiga HEV õpilaste õpet muuta nii individuaalsemaks kui võimaldada neil osaleda vajadusel grupitöös. Õppekeskkonna kaasajastamisele lähenetakse ühtse keskkonna uuendamisena, et õpilaste ja õpetajate/spetsialistide mööbel oleks kokku sobiv. Sisustuse valikul on eesmärgiks õppekeskkonna kaasajastamine kaasava hariduse toetamisel. Soovitakse luua terviklikku õpikeskkonda HEV õpilastele õppe rakendamiseks.</t>
  </si>
  <si>
    <t xml:space="preserve">Pärnu Ühisgümnaasium </t>
  </si>
  <si>
    <r>
      <rPr>
        <sz val="11"/>
        <color rgb="FFFF0000"/>
        <rFont val="Aptos Narrow"/>
        <scheme val="minor"/>
      </rPr>
      <t xml:space="preserve">Kool loobus vahendist. </t>
    </r>
    <r>
      <rPr>
        <sz val="11"/>
        <color rgb="FF000000"/>
        <rFont val="Aptos Narrow"/>
        <scheme val="minor"/>
      </rPr>
      <t>Pärnu Ühisgümnaasiumil puudub võimalus tagada liikumispuudega õpilastele ligipääs koolile ja liikumine koolis korruste vahel. Viimane on takistuseks liikumispuudega õpilaste kaasamisel õppetöösse. Et kool saaks võtta vastu ka liikumispuudega õpilasi, siis on oluline tagada liikumispuudega õpilastele ligipääs koolile ja liikumine koolis korruste vahel õppetöös osalemiseks.</t>
    </r>
  </si>
  <si>
    <t>Pärnu Muusikakool</t>
  </si>
  <si>
    <t>Pärnu Muusikakoolis toimuvad HEV-õpilaste huviringid. Linn toetab HEV-õpilaste huvihariduses osalemist nii riikliku toetuse kui omavalitsuse omafinantseerimise programmiga "Pärnu linn kui õpikeskus" (PÕK), mille raames huviringides osales kokku 2023 a. 347 HEV-õpilast ja 2024 a. 376 HEV-õpilast. PÕK on ülelinnaline huvikoolide, üldhariduskoolide ja linna territooriumil tegutsevate asutuste koostööprogramm, mille eesmärgiks on lõimida formaalset ja mitteformaalset õpet, loomaks mitmekülgseid võimalusi õppimiseks. Pärnu Muusikakoolil on vajadus uuendada HEV-õpilaste huviringide õppeklassi ergonoomilise, kergesti teisaldatava ja ruumisäästlikku mööbliga (lauad ja toolid). Eesmärgiks on kujundada HEV-õpilaste vajadusi arvestav õpikeskkond, mis soodustab individuaal- ja grupitöödes õppimist ning tagab mugavust õppetöös osalemisel.</t>
  </si>
  <si>
    <t>Pärnu Kunstide Kool</t>
  </si>
  <si>
    <t>Pärnu Kunstide Koolil puudub võimalus tagada liikumispuudega õpilastele ligipääs koolile ja liikumine koolis korruste vahel. Viimane on takistuseks liikumispuudega õpilaste kaasamisel õppetöösse. Et kool saaks võtta vastu ka liikumispuudega õpilasi, siis on oluline tagada liikumispuudega õpilastele ligipääs koolile ja liikumine koolis korruste vahel huviringides osalemiseks .</t>
  </si>
  <si>
    <t>MTÜ Herbert Hahni Selts</t>
  </si>
  <si>
    <t xml:space="preserve">MTÜ Herbert Hahni Seltsi ruumides on vaja vähendada ruumide akustikaga seotud probleeme ning muuta keskkonda soblikumaks tundliku närvisüsteemiga õpilastele. Koolis õpib kokku 162 õpilast, kellest 6 õpilast on tõhustatud toe ja 1 eritoe Rajaleidja soovitusega. Kool peab vajalikuks ka koolikeskkonna kohandamist just tundlikumaid õpilasi silmas pidades. Maja ei ole ehitatud koolimajaks, vaid kohandatud selle vajadustega, mille tõttu üheks õppetööd raskendavaks teguriks on ruumides tekkiv kaja. See raskendab õpetaja kõne mõistmist ja keskendumist. Keerulised akustilised olukorrad on söögisaalis, eurtümiaklassis ja veel mõnes klassiruumis. Planeeritud tegevuseks on klassiruumides ja söögisaalis kaja ja mürataseme vähendamine.  Söögisaalis on korraga palju lapsi ja müratase on väga kõrge, mis häirib tundlikumaid lapsi väga. Eurütmiasaalis on üheaegselt liikumas 20 õpilast, mängib klaver ja õpetaja räägib lisaks sellele – tekkiv akustiline efekt raskendab õpetaja korraldustest aru saamist ja vastavalt tegutsemist. Lahenduseks on paigaldada vastavate ruumide lakke akustilised plaadid (tehtud turbast). Akustikatoodetel on A-klassi heli summutamisvõime. Hea tulemuse saavutamiseks soovitatakse paigaldada lakke plaate ca 50% põrandapindala määrast. </t>
  </si>
  <si>
    <t>MTÜ Pärnu Vabakooli Selts</t>
  </si>
  <si>
    <t>MTÜ Pärnu Vabakooli Seltsil ei ole juba pikka aega piisavalt ruume individuaalsete õppevajaduste katmiseks. Selliste ruumideta on töö HEV lastega kaasava hariduse põhimõtete järgi ebaefektiivne kui mitte võimatu. Plaanitav ruum lahendab kombineerituna koos senise raamatukoguga oluliselt seda puudujääki Pärnu Vabakoolis ja parendab HEV-õpilaste õppekeskkonda.</t>
  </si>
  <si>
    <t>taotlus</t>
  </si>
  <si>
    <t>muudatus</t>
  </si>
  <si>
    <t>Taotletud summa kokku</t>
  </si>
  <si>
    <t>vahe</t>
  </si>
  <si>
    <t>kontroll</t>
  </si>
  <si>
    <t>Asutuse nimi</t>
  </si>
  <si>
    <t xml:space="preserve">Tegevus </t>
  </si>
  <si>
    <t>Toode/teenus/selgitus</t>
  </si>
  <si>
    <t>Summa</t>
  </si>
  <si>
    <t>Maksumuse alus</t>
  </si>
  <si>
    <t>Olulisus</t>
  </si>
  <si>
    <t>Audru kool</t>
  </si>
  <si>
    <t>ehitustööd - siseviimistlus</t>
  </si>
  <si>
    <t>Inva wc ehitamine</t>
  </si>
  <si>
    <t>Termokar OÜ 18.04.24</t>
  </si>
  <si>
    <t>Koolil puudub INVA WC. Uus INVA WC ehitatakse 1.korrusele võimla ruumide vahetuslähedusse, mis jääb kasutusele nii õpilastele kui ka võimla külastajatele.</t>
  </si>
  <si>
    <t>Olemsaolevates ruumides HEV õpilaste õppeklassi väljaehitamine</t>
  </si>
  <si>
    <t>OÜ Ertom  30.03.24</t>
  </si>
  <si>
    <t>Jõõpre uue raamatukogu valmimisega vabaneb vana õpikute hoidla,mille saaks sisustada turvaliseks eraldi asuvaks eriõppeks</t>
  </si>
  <si>
    <t>Olemasolevates ruumides HEV õpilaste arvutiklassi väljaehitamine</t>
  </si>
  <si>
    <t>Sonmark Group OÜ 29.05.24</t>
  </si>
  <si>
    <r>
      <rPr>
        <sz val="12"/>
        <color rgb="FF000000"/>
        <rFont val="Calibri"/>
      </rPr>
      <t xml:space="preserve">Informaatikatundide, robootikatundide läbiviimine, e-testide, e-eksamite sooritamine, digitaalse kirjaoskuse arendamine. Pärnu Mai koolis saavad 2. 3. 5. ja 8 klassis õpilased informaatikat ja robootikat samas mahus nagu tavalapsed. Vajaduse põhjendus- innovaaatilise ja kaasaegse õppe korraldamine, õpilaste digitaalse kirjaoskuse kujundamine, HEV õpilastele lisandväärtuse loomine koolikeskonnas, varasemalt muretsetud vahendite parem kasutamine- (n LEGO MATH). Pärnu Mai Kooli suure maja arvutiklassid on väga üle koormatud. </t>
    </r>
    <r>
      <rPr>
        <sz val="12"/>
        <color rgb="FFFF0000"/>
        <rFont val="Calibri"/>
      </rPr>
      <t xml:space="preserve"> Ehitustööde muudatuse põhjendus: Esmalt taotletud hoones oli vajalik teha rohkem ehitustöid ehk vaheseina ehitamine jm siseruumi ehitustööd. Kooli ja linnavalitsuse vahelises arutelus jõuti otsusele, et HEV õpilastele arvutiklass planeeritakse olemasolevasse kooli teises hoones klassiruumi, mida pole vaja eraldi välja  ehitada, vaid kus on vaja arvutiklassi toimimiseks teostada kaabeldustöid. Taotluses on planeeritud vajalikud vahendid (dataprojektor, arvutid, dokumendikaamera, valgetahvel) ning selle toimimiseks on vajalik arvutiklassis ehitustööna teha kaabeldus, et statsionaarsete arvutite ühendamiseks oleks arvutivõrk ja toide 220 volt. Mai Kooli planeeritud ehitustööd koosnesid kolmest osast, millest "Olemasolevates ruumides HEV õpilaste arvutiklassi väljaehitamine" ja "arvutiklassi elektritööd" eelarve vahendid on kavas asendada teraapia- ja loovtegevuste ruumi vajalike vahenditega (õppe- ja abivahendid, sisustus, seadmed). Mai Kooli üks ehituse osa "Klassiruumi kaabeldus" jääb projekti. Kui algselt oli planeeritud HEV-õpilaste arvutiklassi väljaehitamine ja sh kaabelduse teostamine Mai Kooli ühes hoones (selle joonis on rahastatud taotluse juures olemas), siis nüüd kui Pärnu Linnavalitsuses tekkis võimalus kujundada HEV-õpilaste arvutiklass teises hoones, kuid kaabeldustööde teostamine on siiski vajalik ja toimuks ikkagi Kaasava hariduse projekti raames, siis esitame muudatustaotluse koos maja ruumide muudatuse skeemidega. Tööd ja eesmärk jäävad samaks, ainult ruumi asukoht ehk skeem muutub. Teises õppehoones klassiruum on olemas. </t>
    </r>
  </si>
  <si>
    <t>arvutiklassi elektritööd</t>
  </si>
  <si>
    <t>Aply Elekter OÜ 27.05.24</t>
  </si>
  <si>
    <t>Klassiruumi (ca 85m2) kaabeldus projektori ja 14+1 arvutite, töökohtadele Eth+3x220v</t>
  </si>
  <si>
    <t>OÜ PT Mikro 28.05.24</t>
  </si>
  <si>
    <t>Tualettruumi ümberehitus osaliselt invatualetiks. Ehitustööd koos vajaliku sisustusega</t>
  </si>
  <si>
    <t>Morentek OÜ 06.06.24</t>
  </si>
  <si>
    <t>Et tekiks võimalus ratastooliga tualetti kasutada, siis tuleks olemasolevad ruumid veidi ringi ehitada. Peale ümberehitust tekib juurde 1 ruum, mis on sobilike mõõtudega ja varustusega erivajadustega inimestele.</t>
  </si>
  <si>
    <t>Pärnu Tammsaare Kool</t>
  </si>
  <si>
    <t>ehitustööd - välis- ja siseviimistlus</t>
  </si>
  <si>
    <t>Olemasolevates ruumides laste teraapia, õpi- ja nõustamisruumi väljaehitamine</t>
  </si>
  <si>
    <t>Termokar OÜ 18.11.24</t>
  </si>
  <si>
    <t>Koolis puudub õpi- ja nõustamisruum. Kooli territooriumil asub hoone, mida saab kujundada õppe- ja nõustamisruumiks õpilaste emotsionaalse heaolu ja õppimise toetamiseks. Selline ruum loob turvalise ja rahuliku keskkonna, kus ka need õpilased, kes ei julge end avada ning on ärevad, saavad jagada oma muresid rahulikus ja turvalises keskkonnas.
Keskkonna vaheldus ja eraldatus aitab õpilastel vähendada ärevust ja stressi, pakkudes koha, kus nad saavad keskenduda oma mõtetele ja tunnete väljendamisele. Samuti võimaldab ruum viia läbi kohtumisi lastevanematega, kes ei ole koostööaldid ja tunnevad tõrget kooli vastu, neutraalsel territooriumil. See suurendab usaldust, võimaldades käsitleda tundlikke teemasid ka neil, kes vajavad rohkem privaatsust ja konfidentsiaalsust. Lisaks pakub eraldiseisev ruum paremaid võimalusi erinevate tasakaalustamis- ja rahunemist soodustavate harjutuste läbiviimiseks, nagu vaikuse minutid, mindfulness-praktikad, meditatsioon jm, kuna asub vaikses kohas mürast eemal.
Hubane ja mugav keskkond arvestab õpilaste ja nõustajate vajadustega, toetades keskendumist ja rahunemist. Selline ruum mitte ainult ei soodusta individuaalset nõustamist, vaid loob ka võimalusi grupitööks ja koostööks. Seeläbi aitavad need ruumid kaasa õpilaste heaolule, pakkudes vajalikku tuge ja soodsat keskkonda raskuste ületamisel.</t>
  </si>
  <si>
    <t xml:space="preserve">Helikindlate vaheseinte ja uksega HEV õpilaste õpperuum raamatukogusse. Hetkel on meil 4 koolivälise nõustamismeeskonna otsusega õpilast. </t>
  </si>
  <si>
    <t>Margus Aknad OÜ 18.11.24</t>
  </si>
  <si>
    <t>Koolis ei ole juba pikka aega piisavalt ruume individuaalsete õppevajaduste katmiseks. Selliste ruumideta on töö HEV lastega kaasava hariduse põhimõtete järgi ebaefektiivne kui mitte võimatu. Plaanitav ruum lahendab kombineerituna koos senise raamatukoguga oluliselt seda puudujääki Pärnu Vabakoolis ja parendab HEV-õpilaste õppekeskkonda Pärnu linnas</t>
  </si>
  <si>
    <t>KOKKU</t>
  </si>
  <si>
    <t>olemasolevate väiksemate ja/või avaramate ruumide ümberehitamine - siseviimistlustööd
nõustamise ja/või õppimise ruumides helikindluse tagamine
nõustamise ja teraapia ruumi loomine
inva wc-de väljaehitamine</t>
  </si>
  <si>
    <t>kogus</t>
  </si>
  <si>
    <t>ühiku hind</t>
  </si>
  <si>
    <t>õppevahend</t>
  </si>
  <si>
    <t>Connetix magnetklotsid 212-osaline Rainbow Mega 1 tk</t>
  </si>
  <si>
    <t>Boostbox_OU 29.05.2024</t>
  </si>
  <si>
    <t>Õppimise visualiseerine ja õpitava seostamine praktilisega. Toetab õpilaste koostööd ja rühmatööd, samas saavad õpilased töötada ka üksinda. Magneetilised erinevad geomeetrilised kujundid, mis toetavad matemaatika õppimist, ruumilisusest arusaamist, rühmitamist. 2 kompl</t>
  </si>
  <si>
    <t>Magnetklotsid lisadetailidega</t>
  </si>
  <si>
    <t>Magnetklotsid lisadetailidega e-pood</t>
  </si>
  <si>
    <t>loogilise mõtlemise ja loovuse arendamine, keskendumisvõime ja motoorika arendamine, kahe käe ja silma koostöö arendamine</t>
  </si>
  <si>
    <t>kiirus- ja tähelepanumäng Halli Cups</t>
  </si>
  <si>
    <t>Halli Cups — Brain Games OÜ e-pood</t>
  </si>
  <si>
    <t>Oluline. Mõeldud õpilaste töömälu parandamiseks. Töömälu olulisus: nfo lühimälus hoidmine ja samal ajal sellega opereerimine, kusjuures pidurdusprotsesside hea valdamine võimaldab hoida töömälus just seda, mis on käsiloleva probleemi vm lahendamiseks vajalik (ja mitte võtta töömälusse kõrvalist infot). Seega on kõik täidesaatvad funktsioonid omavahel tihedalt seotud ja neid rakendatakse korraga. Enamasti on töömälu maht HEV-õpilastel tugevasti normist väiksem, mistõttu on raskendatud nii kirjutamine, lugemine kui ka näiteks jutustamine ja matemaatika tekstülesannete lahendamine.</t>
  </si>
  <si>
    <t>ARVUTAMISMÄNG MATH WHIZ</t>
  </si>
  <si>
    <t>ARVUTAMISMÄNG MATH WHIZ e-pood</t>
  </si>
  <si>
    <t>Oluline. Vajalik õpilastele matemaatika vastu huvi tundmise tõstmiseks, samuti on Rajaleidja korduvalt soovitanud kasutada õppimise mitmekesistamiseks erinevaid (multimeedia) vahendeid. Samuti saab nende vahenditega motiveerida õpilasi õppetöös osalemiseks (sh arendada andekaid õpilasi).</t>
  </si>
  <si>
    <t>ELEKTROONILINE ÕPPEMÄNG MINUTI MATEMAATIKA</t>
  </si>
  <si>
    <t>ELEKTROONILINE ÕPPEMÄNG MINUTI MATEMAATIKA e-pood</t>
  </si>
  <si>
    <t>puhumismäng "Rong"</t>
  </si>
  <si>
    <t>Puhumismäng Rong e-pood</t>
  </si>
  <si>
    <t>kõneaparaadi arendamiseks</t>
  </si>
  <si>
    <t>Logico Piccolo raam</t>
  </si>
  <si>
    <t>Logico Piccolo raam - e-pood</t>
  </si>
  <si>
    <t>Oluline õppuri iseseisva avastusõppe soosimiseks mõeldud õppevahend, mis on mänguline ja ei muutu igavaks. Teemade valik on lai ja sealt leiab nii matemaatikat, üldteadmisi, eesti keelt kui loogika ülesandeid j Igas komplektis on kuusteist ülesannete lehte, kus teisel poolel on vastused, tänu millele saavad lapsed ennast ise kontrollida ilma, et lapsevanem või õpetaja peaks kõrval seisma. See omakorda vähendab õppestressi ja õpetab iseseisvust. Pakub vaheldust ja eri tajude kasutusvõimalust, mis on HEV-õppija jaoks väga olulised.</t>
  </si>
  <si>
    <t>nukumaja</t>
  </si>
  <si>
    <t>A&amp;T Trading OÜ 27.05.2024</t>
  </si>
  <si>
    <t>rollimängud, olukordade läbi mängimine, loovuse arendamine, lugude jutustamine, visualiseerimine, liikumine ja rollimängud. Läbi nende tegevuste aitab terapeut lastel väljendada oma tundeid, soove, emotsioone, vajadusi ja mõtteid. Nukumaja ja käpiknukkude komplekt</t>
  </si>
  <si>
    <t>käpiknukud (sõbrad ja pere)</t>
  </si>
  <si>
    <t>Džungli- ja farmiloomade komplekt</t>
  </si>
  <si>
    <t>Erinevaid figuure saab kasutada lugude loomisel, tegevuses – lapsel kergem väljendada enda mõtteid, juhtumeid läbi tegelaskujude, kui otse rääkides. Sobib täiendama nukuetendusi.</t>
  </si>
  <si>
    <t>Logico Piccolo omaadussõnad</t>
  </si>
  <si>
    <t>Logico Piccolo, Omadussõnad - epood</t>
  </si>
  <si>
    <t>Logico Piccolo sõnavara</t>
  </si>
  <si>
    <t>Logico Piccolo, Sõnavara - e-pood</t>
  </si>
  <si>
    <t>kalad ja pallid mullitorule</t>
  </si>
  <si>
    <t>KALAD JA PALLID MULLITORULE 12 TK e-pood</t>
  </si>
  <si>
    <t>õppimise toetamiseks - atraktiivne, huvi äratamine</t>
  </si>
  <si>
    <t>mullitoru</t>
  </si>
  <si>
    <t>MULLITORU BLUETOOTH ÜHENDUSE JA PULDIGA H 90 CM e-pood</t>
  </si>
  <si>
    <t>Time Timer, 4 tk</t>
  </si>
  <si>
    <t>Time Timer – Angela Jakobson epood</t>
  </si>
  <si>
    <t>aktiivsus- ja tähelepanuhäiretega õpilaste iseseisvuse tõstmisel ühelt tegevuselt teisele üleminekul, tegevuste eristamiseks, klassis ülesannetega hakkama saamise planeerimiseks</t>
  </si>
  <si>
    <t>õppevahendid klassiruumidesse ja  laste, noorte ja lastevanemate teraapia, õpi- ja nõustamise läbiviimiseks</t>
  </si>
  <si>
    <t>Ajaarvesti TIME TIMER 2 tk</t>
  </si>
  <si>
    <t>Hõlpsasti loetav taimer punase sektsiooniga, mis märgib järelejäänud aega. Tagasiloendus kuni 60 minutit.  Sobib nii individuaalülesanneteks kui rühmatöödeks.</t>
  </si>
  <si>
    <t> </t>
  </si>
  <si>
    <t>Õppevahendid</t>
  </si>
  <si>
    <t>Time timer</t>
  </si>
  <si>
    <t>Väga oluline. Aeg, eriti selle tajumine on väga paljudele õpiraskustega lastele väga keeruline tajuda, sest tegu on abstraktse mõistega. Antud vahend visualiseerib aja mõistet, seda on tööks aktiivsus- ja tähelepanuhäire korral soovitanud mitmed Tartu Ülikooli praktikud, vähendamaks tunnis ette tulevaid distsipliinirikkumisi.</t>
  </si>
  <si>
    <t>õppekell õpetajale suur klassidesse + eripedagoog; 5 tk</t>
  </si>
  <si>
    <t>ÕPPEKELL BIG TIME ™ 12 TUNNI DEMONSTRATSIOONKELL e-pood</t>
  </si>
  <si>
    <t>materjaliseerimiseks, kinnistamiseks; praktilist harjutamist võimaldav; toetab õppekava pädevuste omandamist</t>
  </si>
  <si>
    <t xml:space="preserve">SUUR ÕPPEKELL SÜNKROONIS ANALOOG JA DIGITAAL
</t>
  </si>
  <si>
    <t>SUUR ÕPPEKELL SÜNKROONIS ANALOOG JA DIGITAAL e-pood</t>
  </si>
  <si>
    <t>Oluline. Vajalikud aineõpetajatele eri teemade näitlikustamiseks ja visualiseerimiseks, et õpikujutt ei jääks liialt teoreetiliseks. HEV-õppuritel on sageli probleeme erinevates kognitiivsetes protsessides, seega on vajalik, et nad saaksid eri meeltega tajudes ning käeliselt läbi tehes katsetada eri valdkondade materialiseeritud vahendeid. Samuti aitab see õpitut tulemuslikumalt omandada neil lastel, kelle kodune keel ei ole eesti keel. Eri õppematerjal pakub mängulisust ja vaheldusrikkust HEV-õppuritele, et nad suudaksid pärast seda efektiivsemalt teoreetilisi teadmisi omandada. Samuti saab antud vahendeid kasutada õpitu kordamiseks, et õpilase eri mäluliikide nõrkust toetada.</t>
  </si>
  <si>
    <t>Jääuisud 56 erisuuruses paari</t>
  </si>
  <si>
    <t>A2K SPORT OÜ nr H-4405002</t>
  </si>
  <si>
    <t>eriklasside õppekoht kesklinnas Uus 2 - liikumisõpetuse ainekava täitmiseks. Talispordivahendid tarvitada võimalik Vallikäärus suusatamiseks ning kesklinna uisuplatsil. Erinevate suurusnumbritega saapad teatud kogustes on vaid ennustatavad, sest õpilaste jalanumbrid on muutuv suurus.</t>
  </si>
  <si>
    <t>magnetfiguurid 2 kompl</t>
  </si>
  <si>
    <t>MAGNETILINE MÄNG MINU KODU e-pood</t>
  </si>
  <si>
    <t>psühholoogi  ja õppetö ilmestamise abivahend</t>
  </si>
  <si>
    <t>pH meeter</t>
  </si>
  <si>
    <t>PH Meeter 2 -1-s e-pood</t>
  </si>
  <si>
    <r>
      <rPr>
        <sz val="11"/>
        <color rgb="FF000000"/>
        <rFont val="Aptos Narrow"/>
        <scheme val="minor"/>
      </rPr>
      <t>abivahend, millega kiiresti saab määrata lahuse pH väärtust. Õppimise visualiseerimine ja õpitava seostamine praktilisega, toetab õpilaste seoste loomist.  Praktilist harjutamist võimaldav; toetab õppekava pädevuste omandamist.</t>
    </r>
  </si>
  <si>
    <t>elektroonika eksperimentide kohver 1tk</t>
  </si>
  <si>
    <t>ELEKTROONIKA EKSPERIMENTIDE KOHVER 256 OSA e-pood</t>
  </si>
  <si>
    <t>Elektrooonika õpetamsie mänguline abivahend. Õppimise visualiseerimine ja õpitava seostamine praktilisega, toetab õpilaste seoste loomist. Praktilist harjutamist võimaldav; toetab õppekava pädevuste omandamist.</t>
  </si>
  <si>
    <t>magnetiline õppekomplekt "aatomi ehitus" 1tk</t>
  </si>
  <si>
    <t>MAGNETILINE ÕPPEKOMPLEKT _AATOMI EHITUS_ e-pood</t>
  </si>
  <si>
    <r>
      <rPr>
        <sz val="11"/>
        <color rgb="FF000000"/>
        <rFont val="Aptos Narrow"/>
        <scheme val="minor"/>
      </rPr>
      <t>komplekt magnetitega, käelise tegevuse ja motoorika arendamine</t>
    </r>
  </si>
  <si>
    <t>GEOMEETRILISED KUJUNDID PINNALAOTUSEGA 8 TK; 1 komplekt</t>
  </si>
  <si>
    <t>GEOMEETRILISED KUJUNDID PINNALAOTUSEGA 8 TK e-pood</t>
  </si>
  <si>
    <t>Kujundite abil saab laps ettekujutuse sümmeetriast, ümbermõõdust ja pindalast; kujundid on vastupidavast materjalist.  Toetab õppekava pädevuste omandamist.</t>
  </si>
  <si>
    <t>3D geomeetrilised kujundid; 1 komplekt</t>
  </si>
  <si>
    <t>3D GEOMEETRILISED KUJUNDID e-pood</t>
  </si>
  <si>
    <t>praktiliselt kujunditega tutvumist võimaldav, toetab õppekava pädevuste omandamist</t>
  </si>
  <si>
    <t>Raha:1.-9. klass 1 tk  + eripedagoog  1 tk=2 tk</t>
  </si>
  <si>
    <t>MAGNETILISED RAHATÄHED TAHVLILE -epood</t>
  </si>
  <si>
    <t>gloobus 1tk</t>
  </si>
  <si>
    <t>Gloobus 25cm, eestikeelne - Rahva Raamat e-pood</t>
  </si>
  <si>
    <t>lugemisabi ribad, 30 tk komplektis; 1 komplekt</t>
  </si>
  <si>
    <t>LUGEMISABI RIBAD, KOMPL 30TK 3,5X18CM, eri värvid e-pood</t>
  </si>
  <si>
    <t>10-KÜLJEGA TÄRINGUD 0-9 100 TK komplektis, 1 tk</t>
  </si>
  <si>
    <t>10-KÜLJEGA TÄRINGUD 0-9 100 TK e-pood</t>
  </si>
  <si>
    <t>Magneetiliste nööride komplekt graafikute õppimiseks; 5 tk</t>
  </si>
  <si>
    <t>MAGNETILISTE NÖÖRIDE KOMPLEKT, 4 TK e-pood</t>
  </si>
  <si>
    <t>ergonoomiline pliiatsihoiu õpetaja 5 tk</t>
  </si>
  <si>
    <t>ERGONOOMILINE PLIIATSIHOIU ÕPETAJA (ABIVAHEND) 12TK e-pood</t>
  </si>
  <si>
    <t>HEV laste pliiatsihoiu parandamiseks. Aitab käekirja arendamist.</t>
  </si>
  <si>
    <t>igapäevaste tegevuste planeerimise komplekt</t>
  </si>
  <si>
    <t>IGAPÄEVASTE TEGEVUSTE PLANEERIMISE KOMPLEKT -e-pood</t>
  </si>
  <si>
    <t>Aitab koostada õpilasel päevakava. HEV-õpilasel on kergem luua seoseid igapäeva tegevustega reaalelus.</t>
  </si>
  <si>
    <t>IGAPÄEVASTE TEGEVUSTE PLANEERIMISE KOMPLEKT e-pood</t>
  </si>
  <si>
    <t>Aitab koostada õpilasel päevakava</t>
  </si>
  <si>
    <t>õppekaardid tunne ja kontrolli emotsioone</t>
  </si>
  <si>
    <t>ÕPPEKAARDID TUNNE JA KONTROLLI EMOTSIOONE e-pood</t>
  </si>
  <si>
    <t>Aitab mõista autistidel inimeste emotsioone</t>
  </si>
  <si>
    <t>SCHUBI sõnavara- ja pildiseeriakaartide komplekt</t>
  </si>
  <si>
    <t>Kaare Lelula piloodid - e-pood
Kaare Lelula vastandid - e-pood
Kaare Lelula probleemid e-pood
SCHUBI Sõnavarakaardid - Omadussõnad e-pood
SCHUBI jutukaardid_ Õpime omadussõnu e-pood
SCHUBI jutukaardid_ Käitugem õigesti e-pood
SCHUBI jutukaardid_ COMBIPIC e-pood
SCHUBI jutukaardid_ Globi naljalood e-pood
Tegevuskomplekt_ _Minu tundemaailm_e-pood
SCHUBI jutukaardid_ Verbilood e-pood
SCHUBI jutukaardid_ Kujutage ette! e-pood
Õige käitumine_ ohutus e-pood
SCHUBI jutukaardid_ Äparduste heastamine e-pood
SCHUBI jutukaardid_ Mida teha_e-pood</t>
  </si>
  <si>
    <t>Oluline. Väga sageli on Pärnu Mai kooli õpikeskuse õpilased nii väikese sõnavara, kui väheselt arenenud narratiivi seadmisoskusega, mis omakorda mõjutab oluliselt nende jutustamisoskust kajastudes ka nende akadeemislist toimetulekut jutustamist vajavates õppeainetes. Antud komplektid on koostatud erimetoodiliselt, arendades lisaks jutustamisoskusele ka probleemide lahendusoskust, mis omakorda võiks viia ka õpilaste  parema arusaamani, kuidas mittekontaktselt erinenavaid probleeme lahendada. Komplektid on valitud selliselt, et neid saaksid kasutada oma töös kõik Mai kooli Õpikeskuse tugispetsialistid ja klassikuhatajad. Käesolevad komplektid võimaldaksid õpilastel harjutada (a) erimetoodika alusel  kirjeldavat teksti – põhiülesanne on tähelepanekute esitamine mingist püsivast
situatsioonist, asjast või nähtusest mingil muutumatul ajahetkel;
(b) jutustav ehk narratiivne tekst – põhiülesanne on mingi aja jooksul toimunud
sündmuste esitamine ajalises järgnevuses;
(c) põhjendav ehk argumenteeriv tekst – põhiülesanne on vahendada ja põhjendada autori
hinnanguid ning arvamusi. Kõigi nende tekstide koostamine valmistab HEV-lastele väga suuri raskusi ja vajab eraldi sellele suunatud tööd.</t>
  </si>
  <si>
    <t>GEOMEETRILISED KUJUNDID PINNALAOTUSEGA 11 TK</t>
  </si>
  <si>
    <t>GEOMEETRILISED KUJUNDID PINNALAOTUSEGA 11 TK e-pood</t>
  </si>
  <si>
    <t>MINERAALIDE UURIMISKOMPLEKT</t>
  </si>
  <si>
    <t>MINERAALIDE UURIMISKOMPLEKT e-pood</t>
  </si>
  <si>
    <t>Oluline. Vajalik õpilastele loodusteaduste vastu huvi tundmise tõstmiseks; vahenditega saab motiveerida õpilasi õppetöös osalemiseks (sh arendada andekaid õpilasi).</t>
  </si>
  <si>
    <t xml:space="preserve">FOSSIILIDE UURIMISKOMPLEKT
</t>
  </si>
  <si>
    <t>FOSSIILIDE UURIMISKOMPLEKT e-pood</t>
  </si>
  <si>
    <t>INIMSKELETT H 170 CM, RATASTEGA STATIIVIL</t>
  </si>
  <si>
    <t>INIMSKELETT H 170 CM RATASTEGA STATIIVIL e-pood</t>
  </si>
  <si>
    <t>Vajalik õpilastele visualiseerimiseks ja seoste loomiseks. Samuti saab motiveerida õpilasi õppetöös osalemiseks (sh arendada andekaid õpilasi). Huvi äratamine ja näitlikustamine. Toetab õppekava pädevuste omandamist.</t>
  </si>
  <si>
    <t xml:space="preserve">KAALUVIHTIDE KOMPLEKT PUIDUST KARBIS 5 KG
</t>
  </si>
  <si>
    <t>KAALUVIHTIDE KOMPLEKT PUIDUST KARBIS 5 KG e-pood</t>
  </si>
  <si>
    <t>Vajalik õpilastele matemaatika vastu huvi tundmise tõstmiseks, samuti on Rajaleidja korduvalt soovitanud kasutada õppimise mitmekesistamiseks erinevaid (multimeedia) vahendeid. Samuti saab nende vahenditega motiveerida õpilasi õppetöös osalemiseks (sh arendada andekaid õpilasi).</t>
  </si>
  <si>
    <t>KLASSIKOMPLEKT MÕÕTMINE JA KAALUMINE</t>
  </si>
  <si>
    <t>KLASSIKOMPLEKT MÕÕTMINE JA KAALUMINE e-pood</t>
  </si>
  <si>
    <t>MAGNETITE KOMPLEKT "DELUXE"</t>
  </si>
  <si>
    <t>MAGNETITE KOMPLEKT _DELUXE_e-pood</t>
  </si>
  <si>
    <t>MULTIFUNKTSIONAALNE TERMOMEETER</t>
  </si>
  <si>
    <t>MULTIFUNKTSIONAALNE TERMOMEETER e-pood</t>
  </si>
  <si>
    <t>Vajalik õpilastele matemaatika ja looduseaduste vastu huvi tundmise tõstmiseks, samuti on Rajaleidja korduvalt soovitanud kasutada õppimise mitmekesistamiseks erinevaid (multimeedia) vahendeid. Samuti saab nende vahenditega motiveerida õpilasi õppetöös osalemiseks (sh arendada andekaid õpilasi).</t>
  </si>
  <si>
    <t xml:space="preserve">PÄIKESESÜSTEEMI AUTOMAATSELT PÖÖRLEV MUDEL
</t>
  </si>
  <si>
    <t>PÄIKESESÜSTEEMI AUTOMAATSELT PÖÖRLEV MUDEL e-pood</t>
  </si>
  <si>
    <t>Vajalik õpilastele loodustaduste vastu huvi tundmise tõstmiseks, samuti on Rajaleidja korduvalt soovitanud kasutada õppimise mitmekesistamiseks erinevaid (multimeedia) vahendeid. Samuti saab nende vahenditega motiveerida õpilasi õppetöös osalemiseks (sh arendada andekaid õpilasi).</t>
  </si>
  <si>
    <t>MAGNETILISED RAHA ARVUTUSKAARDID TAHVLILE - SUMMAD KOMAKOHTADEGA</t>
  </si>
  <si>
    <t>MAGNETILISED RAHA ARVUTUSKAARDID TAHVLILE - SUMMAD KOMAKOHTADEGA e-pood</t>
  </si>
  <si>
    <t>ergonoomiline pliiatsihoiu õpetaja 1 tk</t>
  </si>
  <si>
    <t>HEV laste pliiatsihoiu parandamiseks.</t>
  </si>
  <si>
    <t>pliiatsihoiu õpetaja 1tk</t>
  </si>
  <si>
    <t>PLIIATSIHOIU ÕPETAJA (ABIVAHEND) 12 TK e-pood</t>
  </si>
  <si>
    <t>laste pliiatsihoiu parandamiseks, sest HEV lapsed sageli käeliselt nõrgad</t>
  </si>
  <si>
    <t>Lugemisaken/reahoidja (2 komplekti)</t>
  </si>
  <si>
    <t>LUGEMISAKEN - REAHOIDJA 4 TK e-pood</t>
  </si>
  <si>
    <t>Abistab lugemisel</t>
  </si>
  <si>
    <t>LÖÖGIPALL NÖÖRIGA, 4 tk</t>
  </si>
  <si>
    <t>LÖÖGIPALL NÖÖRIGA e-pood</t>
  </si>
  <si>
    <t xml:space="preserve">HEV-õpilasel on hädavajalik vahetundides aktiivselt liikuda, et tunnitegevusest taas keskendunult osa võtta. </t>
  </si>
  <si>
    <t>ERITI TURVALINE PEHME PALL D10CM, 4tk</t>
  </si>
  <si>
    <t>ERITI TURVALINE PEHME PALL D10CM, 1TK e-pood</t>
  </si>
  <si>
    <t>Õppeprogramm Magic Desktop  2 tk</t>
  </si>
  <si>
    <t>PT Miro OÜ 07.06.24</t>
  </si>
  <si>
    <t>Hõlmab erinevate valdkondade mängulist õpet, mis on õpilastele jõuakohased, atraktiivsed ja arendavad. Õppeprogrammi saab kasutada erinevas vanuses nii õpetaja juhendamisel kui iseseisvalt. Võimalus mitmekesistada õppetegevust, sh näitlikustamine ja atraktiivsus ning lisaks digioskuste arendamine.</t>
  </si>
  <si>
    <t>abivahendid laste, noorte ja lastevanemate teraapia, õpi- ja nõustamise läbiviimiseks</t>
  </si>
  <si>
    <t>Loengutahvel TK-Team 821500 Mobile deluxe, ratastega 710x1010mm/ hall, 2 tk</t>
  </si>
  <si>
    <t>Loengutahvel TK-Team 821500 Mobile deluxe e-pood</t>
  </si>
  <si>
    <t>HEV-lastega töötamisel tahvlil olulise info kajastamine, kirjapildi ja piltmaterjali näitlikustamise vahend. Mugav asetada lapsega töötamise kohale ja lapse vaatevälja kõrgusele.</t>
  </si>
  <si>
    <t>abivahend</t>
  </si>
  <si>
    <t>Valge tahvel</t>
  </si>
  <si>
    <t>Infotark AS 21.05.24</t>
  </si>
  <si>
    <t>Koshi tuulekellade alus Sonic Energy stand for 4 Koshi/Zaphir windchimes</t>
  </si>
  <si>
    <t>Sonic Energy stand for 4 Koshi/Zaphir windchimes e-pood; Sonic Energy stand for 4 KoshiZaphir windchimes e-pood (1)</t>
  </si>
  <si>
    <t>Tuulekellade alus võimaldab kellamänge mängida ühe käega. Põhi on valmistatud Ki Bawang Woodist (Dysoxylum alliaceum) ja tugev konks on valmistatud vastupidavast terasest. Sobib nii Koshi kui Zaphiri kelladele. *Kõrgus 58,5 cm *Pikkus 47,3 cm *Laius 24 cm *Kaal 1568 g</t>
  </si>
  <si>
    <t>Koshi tuulekellade komplekt "Koshi wind chime set 4 pieces - THE ORIGINAL"</t>
  </si>
  <si>
    <t>Koshi wind chime set 4 pieces - THE ORIGINAL e-pood</t>
  </si>
  <si>
    <t>Tuulekellad loovad pehmeid, rahustavaid helisid, mis aitavad lapsel lõdvestuda ja rahuneda, samuti oma tundeid, ilms sõnadeta, väljendada. Tuulekellade mängimine, ükskõik, kui tagasihoidlik, - toetab lapse eneseväljendust, annab juurde elujõudu, elurõõmu, arendab peenmotoorikat, koordinatsiooni, tähelepanu jne. Erinevate helide kuulamine ja neile reageerimine arendab kuulmistähelepanu. Helid aitavad keskendumisraskustega lastel fookust hoida.</t>
  </si>
  <si>
    <t>Hoiustamis- ja kandmiskott Koshi tuulekelladele</t>
  </si>
  <si>
    <t>Carry Bag for 4 Koshi's e-pood</t>
  </si>
  <si>
    <t>Polsterdatud, lahtritega kott neljale Koshi tuulekellale.Kott sobib nii Koshi kui ka mõne muu instrumendi hoidmiseks ja kaitsmiseks, mille mõõtmed ei ületa 16,5 x 6,3 x 6,3 cm. Kotil on 2 tõmblukku, käepide ning reguleeritav ja eemaldatav õlarihm.</t>
  </si>
  <si>
    <t>Zaphir tuulekellade komplekt "Zaphir wind chime set 5 stuks - THE ORIGINAL"</t>
  </si>
  <si>
    <t>Zaphir wind chime set 5 stuks - THE ORIGINAL e-pood</t>
  </si>
  <si>
    <t>Zaphir tuulekellade hoidmise ja kandmiskott "Carry Bag for 5 Zaphirs"</t>
  </si>
  <si>
    <t>Carry Bag for 5 Zaphirs e-pood</t>
  </si>
  <si>
    <t>Polsterdatud, lahtritega kott 5 Zaphir tuulekella jaoks. Kott sobib Zaphiri kellade või mõne muu instrumendi hoidmiseks ja kaitsmiseks, mille mõõtmed ei ületa 15 x 7 x 7 cm. Koshi tuulekellad sellesse kotti ei mahu. Kotil on 2 tõmblukku, käepide ning reguleeritav ja eemaldatav õlarihm.</t>
  </si>
  <si>
    <t>Helihark Hartmann- 128 Hz</t>
  </si>
  <si>
    <t>Helihark Hartmann- 128 Hz e-pood</t>
  </si>
  <si>
    <t>Heliharkide täpsed helisagedused võimaldavad suunatud helitööd, loovad rahustava, tasakaalustava mõju kehale ja vaimule, aitavad taastada sisemist tasakaalu, vähendavad pinget, stressi ja ärevust, aitavad ajul minna lõdvestunud, loomingulisemasse seisundisse, soodustavad keskendumist ja loovust. Kehas levides parandab heliharkide vibratsioon kehatunnetust ja toetab vabastavat eneseväljendust. Eeltoodu tõttu on helihargid väga vajalikud ja tõhusad töövahendid töös HEV õpilastega.</t>
  </si>
  <si>
    <t>Helihark 68.05 Hz Weighted Tuning Fork- Earth Star</t>
  </si>
  <si>
    <t>68.05 Hz Weighted Tuning Fork e-pood</t>
  </si>
  <si>
    <t>Heliharkide komplekt “Professionally Tuned Solfeggio Forks 9pc Set</t>
  </si>
  <si>
    <t>Professionally Tuned Solfeggio Forks 9pc Set e-pood</t>
  </si>
  <si>
    <t>Heliharkide komplekt koos heliharkide alusega "Solfeggio Set of 9 GOLD Color Unweighted Tuning Fork Set with SOLID Wood Tuning Fork Holder a Bag and 4 Strikers"</t>
  </si>
  <si>
    <t>Solfeggio Set of 9 GOLD Color Unweighted Tuning Fork e-pood</t>
  </si>
  <si>
    <t>Heliharkide puidust alus "Cosmic Wooden Tuning Fork Holder Holds 9 Any Size Weighted or Unweighted Tuning Forks"</t>
  </si>
  <si>
    <t>Cosmic Wooden Tuning Fork Holder e-pood</t>
  </si>
  <si>
    <t>Alus on loodud heliharkide hoidmiseks ja kaitsmiseks kukkumise eest.Tugev pöögipuidust alus sobib igas suuruses heliharkidele (kaalutud või kaalumata), mahutades 9 ümara varrega heliharki. Mõõdud 10,5 x 2 x 2 tolli.</t>
  </si>
  <si>
    <t>Kellamäng "Thomann - Energy Chimes C#-Maj 432Hz"</t>
  </si>
  <si>
    <t>Thomann - Energy Chimes e-pood</t>
  </si>
  <si>
    <t>Pill loob pehmeid, rahustavaid helisid, mis aitavad lapsel lõdvestuda ja rahuneda ning oma tundeid, ilms sõnadeta, väljendada. Toetab lapse eneseväljendust, annab juurde elujõudu, elurõõmu, arendab peenmotoorikat, koordinatsiooni, tähelepanu jne. Erinevate helide kuulamine ja neile reageerimine arendab kuulmistähelepanu. Helid aitavad keskendumisraskustega lastel fookust hoida.</t>
  </si>
  <si>
    <t>Maagiline valguslaud</t>
  </si>
  <si>
    <t>Maagiline Valguslaud e-pood</t>
  </si>
  <si>
    <t>Maagiline valguslaud sobib nii teraapiaks, kunstilisteks tegevusteks kui ka põnevateks mängudeks. Valgusel on 16 erinevat värvi ja 4 erinevat värvide vahetamise programmi, mis lisab lauale veelgi rohkem mängulisust. Lauale saab joonistada sõrmede, pintslite ja muude abivahenditega.</t>
  </si>
  <si>
    <t>Läbipaistev mängualus</t>
  </si>
  <si>
    <t>Läbipaistev mängualus e-pood</t>
  </si>
  <si>
    <t>HEV lastel esineb sageli sensoorseid eripärasid – mõni laps võib olla ülitundlik, teine aga vajab rohkem sensoorseid ärritusi. Vee kaudu saab pakkuda: rahustavat mõju (soe vesi aitab lõõgastuda, vähendab ärevust), stimuleerivat mõju (külm vesi või veega mängimine ärgitab tähelepanu ja keskendumist), tajude integreerimist – veega mängimisel saavad lapsed korraga kasutada mitut meelt - VAK (visuaalne, auditiivne, kinesteetiline). Veega seotud tegevused (nt tilgutamine pipetiga, kallamine, vee pritsimine, esemete ujutamine) aitavad arendada sõrmede ja käte koordinatsiooni ning lihaskontrolli, see on eriti oluline laste puhul, kellel on motoorse arengu mahajäämus.</t>
  </si>
  <si>
    <t>Helikausside komplekt "Chakra Pyramid Singing Bowl Gift Set"</t>
  </si>
  <si>
    <t>Helikausside komplekt e-pood</t>
  </si>
  <si>
    <t>Helikausside helilained kanduvad kehasse, aidates vabastada lihaspingeid ja tasakaalustada energiavoogusid, rahustades närvisüsteemi, soodustades lõõgastust, stressi leevendust. Rütmilised helid aitavad viia aju alfa- või teeta-laine sagedusele, mis on seotud sisemise rahuga. Helid võivad aidata pinnale tuua ja vabastada allasurutud tundeid vm.Helikausside vibratsioon stimuleerib keha loomulikku enesetervendamise võimet. Lisaks aitab kausside rahustav mõju sügavamalt ja rahulikumalt magada.</t>
  </si>
  <si>
    <t>Kuppel maagilisele valguslauale</t>
  </si>
  <si>
    <t>Kuppel maagilisele valguslauale e-pood</t>
  </si>
  <si>
    <t>Valguslaua kuppel soodustab loovust ja loomingulisi tegevusi nagu joonistamine, mustrite loomine, värvide ja erinevate tekstuuride segamine, mis parandab laste motoorseid oskusi. Valguslaua kuppel võimaldab valguslaual olevaid kujundeid, tähti, numbreid, detaile, mustreid näha 3d, mis muudab toimuvad tegevused põnevamaks ja kaasahaaravamaks, mis aitab hoida laste tähelepanu. Valguse intensiivsust ja värve saab muuta vastavalt õpilase tundlikkusele. Loovtegevused võimaldavad lastel, sealhulgas neil lastel, kellel on verbaalse eneseväljendusega raskusi, väljendada oma emotsioone ja mõtteid.</t>
  </si>
  <si>
    <t xml:space="preserve">Valguslaud - kopeerimislaud A3 "Miniland Light Pad" </t>
  </si>
  <si>
    <t>VALGUSLAUD - KOPEERIMISLAUD A3 e-pood</t>
  </si>
  <si>
    <t>Valguslaud Miniland Light Pad võimaldab loovaid, multisensoorseid tegevusi, mis on väga olulised HEV laste loovtegevustes, peenmotoorika ja keskendumisvõime arendamises, visuaalse ja ruumilise taju ning joonistusoskuse arendamisel, avastusõppes jne. Valguslaud aitab lapse jaoks visualiseerida näiteks: värvide segunemist ja uute värvide teket, kujundeid, mustreid, sümmeetriat, võimaldab uurida detailsemalt loodusobjekte (lehed, lilled) jne.</t>
  </si>
  <si>
    <t>Keeltrumm</t>
  </si>
  <si>
    <t>Keeltrumm e-pood</t>
  </si>
  <si>
    <t>Keeltrumm on löökpill, mille numbrid tähistavad erinevaid helikõrgusi. Mängitav nii löögipulkade kui ka näppudega. Keeltrumm on rahustava meloodiaga ning sobib ideaalselt kasutamiseks teraapias.</t>
  </si>
  <si>
    <t>Loengutahvel TK-Team 821500 Mobile deluxe, ratastega 710x1010mm/ hall, 1 tk</t>
  </si>
  <si>
    <t>Mobiilne tahvel DORIS</t>
  </si>
  <si>
    <t>Mobiilne tahvel DORIS e-pood</t>
  </si>
  <si>
    <t>Kaasaegne tahvel õppetöö ilmestamiseks erivajadustega lastele</t>
  </si>
  <si>
    <t xml:space="preserve">Kriiditahvel roheline ruudustikuga+ magneetilised numbrid 1-00; 4 tk </t>
  </si>
  <si>
    <t>KRIIDITAHVEL ROHELINE RUUDUSTIKUGA + MAGNETILISED NUMBRID 1-100 e-pood</t>
  </si>
  <si>
    <t>Maagiline liivakeskus, 68x52x8cm</t>
  </si>
  <si>
    <t>MAAGILINE LIIVAKESKUS e-pood</t>
  </si>
  <si>
    <t>Sensoorne abivahend loominguliseks tegevuseks, rahunemiseks, teraapilisteks tegevusteks</t>
  </si>
  <si>
    <t>Molbert Manni I</t>
  </si>
  <si>
    <t>AJ Tooted AS  28.05.24</t>
  </si>
  <si>
    <t>loovuse, keskendumisvõime ja motoorika arendamine, lapse sisemaailma piltlikult kujundamine</t>
  </si>
  <si>
    <t>molbert 9 tk</t>
  </si>
  <si>
    <t>Molbert _Malevich_ Art.20А e-pood</t>
  </si>
  <si>
    <t>õpilastele kunstitunnis maalimiseks ja tööde eksponeerimiseks</t>
  </si>
  <si>
    <t>suur teraapiakarp</t>
  </si>
  <si>
    <t>TERAAPIAKARP SUUR e-pood</t>
  </si>
  <si>
    <t>psühholoogi abivahend</t>
  </si>
  <si>
    <t>Kineetiline liiv 10 tk</t>
  </si>
  <si>
    <t>Kineetiline liiv AHHAA Teaduspood e-pood</t>
  </si>
  <si>
    <t>Liiv liivakastile</t>
  </si>
  <si>
    <t>metafoorkaardid (naiste ja meeste)</t>
  </si>
  <si>
    <t>OÜ SotsiaalDisain nr 7-24</t>
  </si>
  <si>
    <t xml:space="preserve">Naiste tunde- ja situatsioonikaardid, mille kasutamine aitab kliendil avada delikaatsel viisil oma sisemaailmas peituvat materjali. Kaardid on täiendavaks tööriistaks psühholoogidele, terapeutidele, nõustajatele, coachidele, koolitajatele jt inimestega töötavatele professionaalidele! Kaarte saab omavahel kombineerida. Metafoorkaarte saab kasutada nii individuaalses- kui ka grupitöös. Meeste tunde- ja situatsioonikaardid, mille kasutamine aitab kliendil avada delikaatsel viisil oma sisemaailmas peituvat materjali. Kaardid on täiendavaks tööriistaks psühholoogidele, terapeutidele, nõustajatele, coachidele, koolitajatele jt inimestega töötavatele professionaalidele! Kaarte saab omavahel kombineerida. Metafoorkaarte saab kasutada nii individuaalses- kui ka grupitöös. </t>
  </si>
  <si>
    <t>metafoorkaardid (laste)</t>
  </si>
  <si>
    <t>Lapsed: tugevdada lapse (ka täiskasvanute) kujutlusvõimet ja loovust, olla avatud uutele lahendustele ning õppida reegleid ja toetavat suhtlust. Kaardid sobivad kasutamiseks psühholoogilises nõustamises, teraapilistes protsessides, supervisioonis, coachingus, haridusasutustes jms, nii individuaal – kui ka grupitöös nii laste, noorte kui täiskasvanutega.</t>
  </si>
  <si>
    <t>metafoorkaardid</t>
  </si>
  <si>
    <t>Inspireerivad pildikaardid – Sunergos e-pood</t>
  </si>
  <si>
    <t>Kaardid on loovad ja inspireerivad tööriistad professionaalidega, kes töötavad teiste inimestega. Neid on hea kasutada uute ideede, võimaluste ja ressursside leidmisel, coachingu ja supervisiooni protessidel, nõustamisel.</t>
  </si>
  <si>
    <t>Kaardid</t>
  </si>
  <si>
    <t>Pilt-Impulss Fotokaardid – Sunergos e-pood</t>
  </si>
  <si>
    <t>Korduvkasutatavad pildikaardid julgustavad kirjutama ja rääkima.Pilt-impulss fotokaardid</t>
  </si>
  <si>
    <t>COACHINGU PILDIKAARDID GROW – Sunergos e-pood</t>
  </si>
  <si>
    <t>Aitavad käivitada vestlust, näha asju uuest vaatenurgast ja äratada loovust.Pildikaardid Grow</t>
  </si>
  <si>
    <t>emotsioone väljendavad käpiknukud</t>
  </si>
  <si>
    <t>EMOTSIOONE VÄLJENDAVAD KÄPIKNUKUD e-pood</t>
  </si>
  <si>
    <t>Teraapiakass</t>
  </si>
  <si>
    <t>See interaktiivne kass mitte ainult ei näe välja nagu kass vaid käitub ka nagu päris kass. Lemmikloom nurrub, on pehme karvaga, reageerib liikumisele, paitamisele ja kaisutamisele. Kassil on sisseehitatud andurid. Paitage kassi pead või selga ja loom hakkab rõõmsalt nurruma. Kui kassi mitu minutit ei paitada sulguvad looma silmad ja kass jääb magama. Kui puudutate uuesti kassi, ärkab loom uuesti üles. See lemmikloom on välja töötatud spetsiaalselt vanuritele, kuid see seltsiloom sobib kõigile! Robotkassi funktsioonid: kui silitada kassi põski, surub loom oma pea vastu inimese kätt. Kui silitada kassi selga või pead, hakkab lemmikloom nurruma. Kui silitate ja paitate robotkassi paneb kass end selili, et saaksite tema kõhtu paitada. Kohe kui lülitate robotkassi sisse, ütleb kass rõõmsalt mnjäu. Kuidas robot kassi hooldada? Kui kassi peale satub mustus eemaldage see koheselt. Kasutage mustuse eemaldamiseks niisket lappi. Ärge kasutage puhastus- ja/või plekieemaldajaid. Ärge kunagi kastke interaktiivset kassi vee alla. Kass võib ajada karva nagu päris loom. Kahjuks kass ei kõnni. Tehniline teave: lemmiklooma kõhu all on sisse/välja lülitamis nupp ja võimalus lülitada välja ka heli. Töötab 4 x C (LR14) leelispatareiga (kaasas).</t>
  </si>
  <si>
    <t>Rahustav raskusvest, erinevad suurused (S 1tk, M 2tk) 3 tk</t>
  </si>
  <si>
    <t>RAHUSTAV RASKUSVEST, ERINEVAD SUURUSED e-pood</t>
  </si>
  <si>
    <t>Raskusvest tagab vajadusel õppetöö ajal sügava surve, aitab kaasa enesekontrolli hoidmisele, pakub turvatunnet ning aitab rahuneda stiimulirikkas koolikeskkonnas. Sensomotoorne õppimine on hädavajalik kognitiivsete funktsioonide arenguks, mis on olulised nii käitumuslikuks ja sotsiaalseks ning kõne arenguks.</t>
  </si>
  <si>
    <t>Raskustekk, 3,6-4 kg, 150x90cm 3 tk</t>
  </si>
  <si>
    <t>TTS RASKUSTEKK 2,3KG, 150x90CM e-pood</t>
  </si>
  <si>
    <t>Raskustekist on abi õpilase rahustamisel, talle turvatunde või läheduse pakkujana.</t>
  </si>
  <si>
    <t xml:space="preserve">abivahendid </t>
  </si>
  <si>
    <t>Kehasokk L suurus 3 tk</t>
  </si>
  <si>
    <t>KEHASOKK L (1,40-1,7CM) e-pood</t>
  </si>
  <si>
    <t>Kehasokk pakub vastupanu sügavale surve tundele (suurepärane neile, kellele meeldib kallistustunne, kuid ei ole vaja füüsilist kontakti) ning võimaldab kasutajal teistmoodi liikuda ning aitab kaasa keha tunnetuse arengule (tasakaal ja liikumine). Kehasokk aitab täita autismispektri häirega õpilaste sensoorseid vajadusi.</t>
  </si>
  <si>
    <t>kummilint tooli jalgade külge sidumiseks (ATH stimulatsioon) 45,7m</t>
  </si>
  <si>
    <t>Roheline kummilint Salutaris tervisekaubad e-pood</t>
  </si>
  <si>
    <t xml:space="preserve">Seotakse toolijalgade ümber, et pakkuda ATH-laste jalgadeöe vajalikku lisastimulatsiooni, ennetamaks ajukeemia tasakaalustamatusest tulenevaid distsipliiniprobleeme. Soovitatud vahend TÜ teadlaste poolt. </t>
  </si>
  <si>
    <t>mürasummutavad kõrvaklapid 10 tk</t>
  </si>
  <si>
    <t>MÜRASUMMUTAVAD KÕRVAKLAPID e-pood</t>
  </si>
  <si>
    <t>HEV õpilasele võimaluse andmine vaikuseks</t>
  </si>
  <si>
    <t>Kõrvaklapid- 5tk</t>
  </si>
  <si>
    <t>Olulised. Vajalikud lastele, keda häirivad liigsed audiostiimulid. Kõrvaklappide kasutamine aitab ennetada distsipliiniprobleeme ja keskenduda paremini õpitegevusele.</t>
  </si>
  <si>
    <t>Tõstamaa keskkool</t>
  </si>
  <si>
    <t>mürasummutavad kõrvaklapid 3tk</t>
  </si>
  <si>
    <t>vaigistavad heli õppetöösse keskendumisel</t>
  </si>
  <si>
    <t>mürasummutavad kõrvaklapid 20 tk</t>
  </si>
  <si>
    <t>HEV lapsele võimaluse andmine vaikuses olemiseks</t>
  </si>
  <si>
    <t>heli summutavad kõrvaklapid (Kaitsekõrvaklapid) 5tk</t>
  </si>
  <si>
    <t>aitab õpilasel rahuneda, õpilane saab olla omaette, hajutab müra, rahunemisvõimalus</t>
  </si>
  <si>
    <t>mürasummutavad kõrvaklapid 4 tk</t>
  </si>
  <si>
    <t>A&amp;T Trading OÜ 22.03.2024</t>
  </si>
  <si>
    <t xml:space="preserve">Toetab keskendumist ja summutab müra. Tekitab turvatunde ja rahuliku õpikeskkonna. </t>
  </si>
  <si>
    <t>MOBIILTELEFONI TASKU SIGNAALI BLOKEERIV LUKUSTATAV 5 TK</t>
  </si>
  <si>
    <t>MOBIILTELEFONI TASKU SEINALE KINNITATAV TASKUTE HOTELL e-pood</t>
  </si>
  <si>
    <t xml:space="preserve">Klassiruumi, kus tavalaste hulgas õpivad HEV-õpilased. Igas suures klassis õpib mitu aktiivsus- ja tähelepanuhäirega õpilast, kelle tähelepanu hoidmiseks tuleb klassis tagada lisahelideta keskkond. </t>
  </si>
  <si>
    <t>MOBIILTELEFONI TASKU SIGNAALI BLOKEERIV LUKUSTATAV 9 TK</t>
  </si>
  <si>
    <t>SEINALE KINNITATAV TASKUTE HOTELL, 5 tk</t>
  </si>
  <si>
    <t>MOBIILTELEFONI TASKUTE HOTELL e-pood</t>
  </si>
  <si>
    <t>SEINALE KINNITATAV TASKUTE HOTELL, 9 tk</t>
  </si>
  <si>
    <t xml:space="preserve">MOBIILTELEFONIDE KOTT SIGNAALI BLOKEERIV, 5 tk (7 klassiruumi, kus tavalaste hulgas õpivad HEV-õpilased) </t>
  </si>
  <si>
    <t>MOBIILTELEFONIDE KOTT SIGNAALI BLOKEERIV e-pood</t>
  </si>
  <si>
    <t xml:space="preserve">Igas keelegrupis õpib mitu aktiivsus- ja tähelepanuhäirega õpilast, kelle tähelepanu hoidmiseks tuleb klassis tagada lisahelideta keskkond. </t>
  </si>
  <si>
    <t>summa kokku</t>
  </si>
  <si>
    <t>Hinnapakkumine/link tootele</t>
  </si>
  <si>
    <t>Olulisus - vajaduse põhjendus</t>
  </si>
  <si>
    <t>sisustus laste, noorte ja lastevanemate teraapia, õpi- ja nõustamise läbiviimiseks</t>
  </si>
  <si>
    <t>töölaud + sahtliboks</t>
  </si>
  <si>
    <t>õpi- ja töökeskkonna ühtlane kaasajastamine; on oluline, et klassiruumi mööbli komplekteerimine moodustaks klassis terviku, seetõttu on oluline kaasajastada õpetaja ja tugispetsialisti tööks vajalikud lauad ja toolid.</t>
  </si>
  <si>
    <t>Klassiruumi töölaud + sahtliboks 2tk + kohaletoomine</t>
  </si>
  <si>
    <t>Õpetajalaud 3tk</t>
  </si>
  <si>
    <t>Kirjutuslaud FLEXUS_1800 x 1200 mm_AJ Tooted e-pood</t>
  </si>
  <si>
    <t>Tugispetsilisti ja õpetaja töötool 2tk</t>
  </si>
  <si>
    <t>Sisustus</t>
  </si>
  <si>
    <t>Kontoritool 2 tk</t>
  </si>
  <si>
    <t>õpetaja tool 3tk</t>
  </si>
  <si>
    <t>tool</t>
  </si>
  <si>
    <t>sisustus: laste teraapia, õpi- ja nõustamisruum</t>
  </si>
  <si>
    <t>Kott-tool</t>
  </si>
  <si>
    <t>KOTT-TOOL JACKY ACTIVE 250L e-pood</t>
  </si>
  <si>
    <t>Need on mugavad, nii et võimaldavad raamatut lugedes lõõgastuda. Sobivad suurepäraselt lastele puhkekohaks. Kott-tool on kerge, nii et seda saab hõlpsasti soovitud kohta liigutada, neid saab kasutad ka õues. Kunstnahka on lihtne puhastada.
Aitab õpilastel klassis rahuneda.</t>
  </si>
  <si>
    <t>kott-toolid kunstnahast kattega 10 tk</t>
  </si>
  <si>
    <t>KOTT-TOOL ERINEVAD SUURUSED JA VÄRVID e-pood</t>
  </si>
  <si>
    <t>õpilastele rekreatsiooniruumides eraldatud puhkekohtade loomine koos vaheseintega</t>
  </si>
  <si>
    <t>sisustus (klassiruumis ja nõustamise ruumis)</t>
  </si>
  <si>
    <t>KOTT-TOOL DIANA ORIGINAL ERINEVAD SUURUSED JA VÄRVID, 8 tk</t>
  </si>
  <si>
    <t>Rühmatöö nurk tumbadega 3 tk</t>
  </si>
  <si>
    <t>TUMBADE KOMPLEKT LOBO e-pood</t>
  </si>
  <si>
    <t>Tumbad võimaldavad luua eraldatud tegevust (nn keskus). Samuti, et õpilastel oleks klassiruumis erinevaid kohti istumiseks, siis saab seda laiendada tumbadega. Tumbadest ja lauast koosnev komplekt on PVC kattega ja vahtsisuga. Tumbad on disainitud nii, et neid saab vastu lauda lükata, kui neid ei kasutata. Komplekti elementide ebatavaline kuju muudab need huvitavaks sisustuselemendiks. Õpinurk võimaldab kergesti ümberkujundada üksikuks õppekohkas või rühmatööks. Samas kasutusel ka vahetunnimööblina. On individuaal- või grupitööks kergesti ümberpaigutatav.</t>
  </si>
  <si>
    <t>Tumbade komplekt, 4 tk</t>
  </si>
  <si>
    <t>Tumbade komplekt, 2 tk</t>
  </si>
  <si>
    <t>tumba poolkuu erinevad värvid 10 tk</t>
  </si>
  <si>
    <t>TUMBA BLOCCO XL 130 x 65 CM, H 42 CM GRAFIIT e-pood</t>
  </si>
  <si>
    <t>Tumbade komplekt, 8 tk</t>
  </si>
  <si>
    <t>TUMBA BLOCCO XL ERINEVAD VÄRVID e-pood</t>
  </si>
  <si>
    <t>õpilastele rekreatsiooniruumides eraldatud puhkekohtade loomine koos vaheseintega. Tumbadest ja lauast koosnev komplekt on PVC kattega ja vahtsisuga. Tumbad on disainitud nii, et neid saab vastu lauda lükata, kui neid ei kasutata. Komplekti elementide ebatavaline kuju muudab need huvitavaks sisustuselemendiks. Mõõtmed: tumba kõrgus 38 cm ja laius 59 cm; laua kõrgus 50 cm ja laius 67,1 cm.</t>
  </si>
  <si>
    <t>Kokkulapitav tugitool</t>
  </si>
  <si>
    <t>TUGITOOL-VOODI TREND e-pood</t>
  </si>
  <si>
    <t>Iste lõõgasumiseks, keha ja meele rahustamiseks, teraapilisteks tegevusteks lastele</t>
  </si>
  <si>
    <t>istumispatjade komplekt 12tk, 2 kmpl</t>
  </si>
  <si>
    <t>ISTUMISPADJAD ÜMMARGUSED LOODUS 12 TK Ø 30 X H 8CM e-pood</t>
  </si>
  <si>
    <t>oma istumispadjaga võimalik istuda põrandal, hea asend töötamiseks; tunni muutmine vaheldusrikkamaks, lapsed saavad istuda põrandal</t>
  </si>
  <si>
    <t>istumispatjade hoiuraam 2 tk</t>
  </si>
  <si>
    <t>METALLRAAM RATASTEL ÜMMARGUSTELE ISTUMISPATJADELE D30CM e-pood</t>
  </si>
  <si>
    <t>TUGITOOL LORIS</t>
  </si>
  <si>
    <t>LAHTIKÄIV TUGITOOL e-pood</t>
  </si>
  <si>
    <t>Täidab mitmeid võtmefunktsioone, mis aitavad luua mugava ja lõõgastava atmosfääri.
Lõõgastus ja meditatsioon: istme kaldenurga reguleerimise võimalus võimaldab lastel ja täiskasvanutel olla mugavas asendis, mis soodustab lõõgastumist ja meditatsiooni süvenemist. See on eriti oluline ärevusseisundite ja stressiga töötamisel.
Psühholoogiline turvalisus: mugav iste aitab luua usaldusväärse ja turvalise õhkkonna, mis on psühholoogi tõhusaks tööks kriitilise tähtsusega. 
Füüsiline mugavus: toetab keha õiget asendit, mis võib vähendada füüsilist pinget ja ebamugavust, võimaldades klientidel keskenduda oma emotsioonidele ja tunnetele.</t>
  </si>
  <si>
    <t>edsi vedrustusega konsooltool õpilasele 56 tk</t>
  </si>
  <si>
    <t>AJ Tooted AS 30.05.2024</t>
  </si>
  <si>
    <t>Mõeldud ATH õpilastele ( tulid eelmise projektiga ja on väga head, aitavad õpilaselt hoida rühti ja mitte tooliga kõõluda) ja kahele väikerühmale (väikerühmades kokku 20 õpilast).</t>
  </si>
  <si>
    <t>läheb 2. hankega muudatustaotlusega</t>
  </si>
  <si>
    <t>Klassiruumi õpilaste mööbel (lauad 15tk ja toolid 15tk + kohaletoomine)</t>
  </si>
  <si>
    <t>OÜ INEST MARKET 23.05.24</t>
  </si>
  <si>
    <t>Arco Metall laua ja tooli komplekt HP 10.04.25</t>
  </si>
  <si>
    <t>Reguleeritav laud SUN-FLEX EASYDESK PRO valge, H-770...1130mm, 600x520mm MDF, 600708, pedaaliga/ ratastega valge jalaraam</t>
  </si>
  <si>
    <t>Reguleeritav laud SUN-FLEX EASYDESK PRO valge HP 15.05.25</t>
  </si>
  <si>
    <t>Ergonoomiline mööbel - 11 ergonoomilist lauda, mille kõrgust on võimalik muuta, vajutades pedaalile ja mis pöörduvad 360° , võimaldades kohandada igale lapsele, selle lapse jaoks sobivaim laua kõrgus. Lisaks, lauaplaadi kaldenurga muutmisvõimalus, 2 laua jala lukustamisvõimalus ja vastavalt õpilase vajadusele ning toimuvatele tegevustele, laua paendlik ning kiire liigutamisvõimalus ruumis. Need lauad on mõeldud teraapia ja loovtegevuste ruumi praktiliste tegevuste osasse, kus toimuvad käelised tegevused, kunstilised ja muusikalised tegevused.</t>
  </si>
  <si>
    <t>Tool HARLEM</t>
  </si>
  <si>
    <t>HP_Infotark AS_Tool HARLEM HP 16.05.25</t>
  </si>
  <si>
    <t>Ergonoomiline mööbel - 13 ergonoomilist tooli, mille kõrgust on võimalik muuta ja mis pöörduvad 360° , võimaldades igale lapsele, selle lapse jaoks sobivaima istumisasendi. Need toolid on mõeldud teraapia ja loovtegevuste ruumi praktiliste tegevuste osasse, kus toimuvad käelised tegevused, kunstilised ja muusikalised tegevused.</t>
  </si>
  <si>
    <t>Vaip</t>
  </si>
  <si>
    <t>VAIP SPIRAALIGA 2 X 2 M e-pood</t>
  </si>
  <si>
    <t xml:space="preserve">Uuringud neuropsühholoogia ja sensoorse integratsiooni valdkonnas näitavad, et erivajadustega laste õppimisvõime ja kohanemisoskused on tihedalt seotud nende kehalise mugavuse ja turvatundega keskkonnas. Mugava mööbli ja meeldivate pindade olemasolu:
•	vähendab ärevust,
•	toetab eneseregulatsiooni,
•	parandab sotsialiseerumist,
•	suurendab kaasatust õppimis- ja arendustegevustesse.
Vaip on vajalik põhjusel:
•	Turvalisus ja kodutunne: Vaip loob pehme pinna, kus laps saab istuda, lamada või mängida. See on oluline lastele, kes tunnevad end paremini põrandal.
•	Taktilline rahunemine: Vaiba soe ja pehme tekstuur mõjub rahustavalt ning aitab lastel sensoorseid aistinguid töödelda.
•	Akustiline mugavus: Vaip vähendab müra, mis võib olla sensitiivsetele lastele äärmiselt häiriv.
•	Koduse ja lõõgastava atmosfääri loomine: Vaip aitab eristada seda ala tavalisest klassiruumist ning toetab lapse rahunemist ja turvatunnet.
</t>
  </si>
  <si>
    <t>VAIP PULPY BEEŽ ÜMMARGUNE Ø 200 CM e-pood</t>
  </si>
  <si>
    <t>VAIP PULPY ÜMAR SININE Ø 2 M e-pood</t>
  </si>
  <si>
    <t>Tugitool</t>
  </si>
  <si>
    <t>TUGITOOL BARD e-pood</t>
  </si>
  <si>
    <t xml:space="preserve">Uuringud neuropsühholoogia ja sensoorse integratsiooni valdkonnas näitavad, et erivajadustega laste õppimisvõime ja kohanemisoskused on tihedalt seotud nende kehalise mugavuse ja turvatundega keskkonnas. Mugava mööbli ja meeldivate pindade olemasolu: Mugavad tugitoolid on vajalikud põhjusel:
•	Füüsiline mugavus: Paljudel erivajadustega lastel on lihastoonuse reguleerimise raskused või nad väsivad kiiresti. Pehme ja ergonoomiline iste tagab kehalise toetuse ja aitab vähendada pinget.
•	Isikliku tsooni loomine: Mugavad toolid võimaldavad luua isiklikke „rahunemisnurki”, kus laps saab end turvaliselt tunda ja taastuda.
•	Tähelepanu fokusseerimine: Kehaline mugavus toetab lapse keskendumisvõimet ja vähendab ärevust.
•	Sensoorse ülekoormuse vähendamine: Pehmete istmete abil saab toetada sensoorset rahunemist ja pakkuda liikumist (nt õõtsumist), mis aitab lapsel paremini ennast reguleerida.
</t>
  </si>
  <si>
    <t>õpilase tool 50 tk</t>
  </si>
  <si>
    <t>Õpilastool AJ Tooted e-pood</t>
  </si>
  <si>
    <t>Õpilastool on praktiline istumislahendus klassiruumidesse. Tooli ergonoomiline disain pakub optimaalset istumismugavust. Ühes tükis iste ja seljatugi on valmistatud polüpropüleenist, mis on väga vastupidav ja kergesti puhastatav. Spetsiaalsed jalaotsikud vähendavad kriipivat heli tooli liigutamisel ja kaitsevad põrandat kriimustuste eest. Ruumisäästlikuks ladustamiseks on kuni viis tooli üksteise otsa virnastatavad. HEV õpilaste puhul on oluline, et ruum, milles õppetöö toimub, oleks võimalikult avar ja selles saaks kiiresti asukohti vahetada. Teisaldatav mööbel võimaldab õpperuumi kiirelt kohandada HEV õpilaste tarbeks. Toolid ja lauad saab paigutada vajalikku kohta või  kujundada neist tavapärasest erinev ruumiplaneering ning seega õpet läbi viia iga õpilase eripära arvestades. Kerge teisaldatav mööbel annab võimaluse ruumi kujundamisse kaasata ka õpilased ise. Siin on tegemist ka sotsiaalsete oskuste arendamisega.</t>
  </si>
  <si>
    <t>õpilase tool 24 tk</t>
  </si>
  <si>
    <t>siustus</t>
  </si>
  <si>
    <t>õpilase tool 6tk</t>
  </si>
  <si>
    <t>HEV õpilaste puhul on oluline, et ruum, milles õppetöö toimub, oleks võimalikult avar ja selles saaks kiiresti asukohti vahetada. Muusikaõpetuses on kasutusel erinevad instrumendid ja teisaldatav mööbel võimaldab õpperuumi kiirelt kohandada HEV õpilaste tarbeks. Toolid ja lauad saab paigutada instrumentide lähedusse või  kujundada neist tavapärasest erinev ruumiplaneering ning seega õpet läbi viia iga õpilase eripära arvestades. Kerge teisaldatav mööbel annab võimaluse ruumi kujundamisse kaasata ka õpilased ise. Siin on tegemist ka sotsiaalsete oskuste arendamisega. Lauad on kasutatavad ühekaupa või seatavad poolringiks, ringiks või S-kujuliseks riviks rühmatööde tegemiseks. Vajadusel saab lauaplaadi üles tõsta ning mitu lauda üksteise sisse lükata, et need võtaks võimalikult vähe ruumi. Hõlpsaks liigutamiseks on õpilaslaud varustatud ratastega. Tooli ergonoomiline disain pakub optimaalset istumismugavust. Ühes tükis iste ja seljatugi on valmistatud polüpropüleenist, mis on väga vastupidav ja kergesti puhastatav. Spetsiaalsed jalaotsikud vähendavad kriipivat heli tooli liigutamisel ja kaitsevad põrandat kriimustuste eest. Ruumisäästlikuks ladustamiseks on kuni viis tooli üksteise otsa virnastatavad. Õpilastool BRIAN on praktiline istumislahendus klassiruumidesse ja huvikoolidesse. Tooli ergonoomiline disain pakub optimaalset istumismugavust. Ühes tükis iste ja seljatugi on valmistatud polüpropüleenist, mis on väga vastupidav ja kergesti puhastatav. Spetsiaalsed jalaotsikud vähendavad kriipivat heli tooli liigutamisel ja kaitsevad põrandat kriimustuste eest. Ruumisäästlikuks ladustamiseks on kuni viis tooli üksteise otsa virnastatavad.</t>
  </si>
  <si>
    <t>sisutus</t>
  </si>
  <si>
    <t>Koolilaud 6tk</t>
  </si>
  <si>
    <t>Koolilaud AJ Tooted e-pood</t>
  </si>
  <si>
    <t>HEV õpilaste puhul on oluline, et ruum, milles õppetöö toimub, oleks võimalikult avar ja selles saaks kiiresti asukohti vahetada. Muusikaõpetuses on kasutusel erinevad instrumendid ja teisaldatav mööbel võimaldab õpperuumi kiirelt kohandada HEV õpilaste tarbeks. Toolid ja lauad saab paigutada instrumentide lähedusse või  kujundada neist tavapärasest erinev ruumiplaneering ning seega õpet läbi viia iga õpilase eripära arvestades. Kerge teisaldatav mööbel annab võimaluse ruumi kujundamisse kaasata ka õpilased ise. Siin on tegemist ka sotsiaalsete oskuste arendamisega. Lauad on kasutatavad ühekaupa või seatavad poolringiks, ringiks või S-kujuliseks riviks rühmatööde tegemiseks. Vajadusel saab lauaplaadi üles tõsta ning mitu lauda üksteise sisse lükata, et need võtaks võimalikult vähe ruumi. Hõlpsaks liigutamiseks on õpilaslaud varustatud ratastega. Tooli ergonoomiline disain pakub optimaalset istumismugavust. Ühes tükis iste ja seljatugi on valmistatud polüpropüleenist, mis on väga vastupidav ja kergesti puhastatav. Spetsiaalsed jalaotsikud vähendavad kriipivat heli tooli liigutamisel ja kaitsevad põrandat kriimustuste eest. Ruumisäästlikuks ladustamiseks on kuni viis tooli üksteise otsa virnastatavad.</t>
  </si>
  <si>
    <t>õpilase laud 50 tk</t>
  </si>
  <si>
    <t>ÕPILASLAUD REGULEERITAV 1-KOHALINE AT Trading e-pood</t>
  </si>
  <si>
    <t>KUNSTITÖÖDE KUIVATUSKAPP L PUITPLAAT, 10 RIIULIT</t>
  </si>
  <si>
    <t>A&amp;J Trading OÜ 19.06.24</t>
  </si>
  <si>
    <t>õppetöö ja nõustamise svahendite (mängud, kaardid jms) hoiustamine; lapsele kergesti kättesaadavad vahendid (sahtlite süsteem; arvestatud lapse kõrgusega)</t>
  </si>
  <si>
    <t>KAPP KUNSTITARVETE, MÄNGUASJADE HOIUSTAMISEKS</t>
  </si>
  <si>
    <t>KAPP FLEXI VÄLJATÕMMATAVATE RIIULITEGA / 100,2 X 60 X H 203,5 CM</t>
  </si>
  <si>
    <t>KAPPIDE KOMPLEKT INLANDIA 9</t>
  </si>
  <si>
    <t>Mööblikomplekt rühmalaud 24 tk ja kapid 6 tk koos kohaletomisega</t>
  </si>
  <si>
    <t>ISKU mööbel 05.06.24</t>
  </si>
  <si>
    <t>Meie poolt soovitud vahendid on valitud eesmärgiga HEV õpilaste õpet läbi interaktiivsete vahendite  muuta nii individuaalsemaks kui võimaldada neil osaleda ka vajadusel grupitöös. Lähenesime õppekeskkonna kaasajastamisele ühtse keskkonna uuendamisena. Õppevahendite ja õppevara valikul on eesmärgiks õppekeskkonna kaasajastamine kaasava hariduse toetamisel. Soovime luua terviklikku õpikeskkonda HEV õpilastele interaktiivse õppe, integreeritud õppe ja õuesõppe rakendamiseks. Eesmärk on tunnitegevustes rakendada erinevaid metoodikaid ja mitmekesistada õppematerjale läbi interaktiivsete võimaluste. Soovime aktiivsemalt kasutada spetsiifilisi interaktiivseid õppevahendeid ja õppevara. Soovime luua võimalusi õuesõppe rakendamiseks ja täiendada õppetegevuseks vajalikku tehnilist baasi. Meil on soov luua klassi õpikeskkond grupitööd soodustavaks ja individuaalseid vajadusi arvestavaks.</t>
  </si>
  <si>
    <t>ERGONOOMILINE Ratastel tool BRIAN; reuleeritav kõrgus 40-50 cm, 4 tk</t>
  </si>
  <si>
    <t>Ratastel tool_ AJ Tooted e-pood</t>
  </si>
  <si>
    <t>Ergonoomiline nõustamise-, individuaalse ja väiksemas grupis õppetöö läbiviimise mööbel, mida on võimalik kohandada vastavalt lapse kõrgusele ja tegevusele; Õpilastool ergonoomiliselt disainitud istmega. Istme kõrgus on lihtsasti reguleeritav kangi abil. Valmistatud lihtsasti puhastatavast ning vastupidavast materjalist.</t>
  </si>
  <si>
    <t>õuesõppe toolide käru raketis 1 tk</t>
  </si>
  <si>
    <t>Z-TOOLIDE KÄRU e-pood</t>
  </si>
  <si>
    <t>olemasolevate z-kujuliste õuesõppe toolide ladustamise ja transportimise käru</t>
  </si>
  <si>
    <t>Tasakaalutool Chester 6 tk</t>
  </si>
  <si>
    <t>AJ Tooted 10.06.24</t>
  </si>
  <si>
    <t>Erivajadustega õpilastel on vajadus end pidevalt liigutada, neil on rahutud jalad ja vajadus end sirutada. Tasakaalutoolid võimaldavad neil end liigutada, tasakaalu hoida, lihaseid toonuses hoida ja klassi kiirelt ümberkujundada ning istumiskohti vahateda. Neil istudes hoiab õpilane õiget rühti ning treenib samal ajal selja- ja kõhulihaseid. Seejuures paraneb vereringe, surve seljadiskidele jaotub võrdselt ja ka aju saab paremini hapnikuga varustatud, mistõttu tähelepanuvõime paraneb.
Aitab ATH-diagnoosiga ja halva rühiga lastel paremaid õpitulemusi saavutada.</t>
  </si>
  <si>
    <t>TASAKAALUTOOL HOKKI
REGULEERITAV, H 38-50 CM PUNANE
VAHTKATTEGA (6 tk)</t>
  </si>
  <si>
    <t>A&amp;T Trading OÜ 31.05.24</t>
  </si>
  <si>
    <t>TASAKAALUTOOL HOKKI
REGULEERITAV, H 50-68 CM PUNANE
VAHTKATTEGA (6 tk)</t>
  </si>
  <si>
    <t>TASAKAALUTOOLID 3tk</t>
  </si>
  <si>
    <t xml:space="preserve">Tasakaalutoolid, 30 tk </t>
  </si>
  <si>
    <t>TOOLID (Tool ALDA III) 3tk</t>
  </si>
  <si>
    <t>Unikaalne disain võimaldab teil muuta oma kehaasendit istudes, et vältida pingeid seljas. Ergonoomiliselt kujundatud toolil saab istuda mõlemat pidi, tagurpidi istudes töötab seljatugi rinnaku toena, võimaldades teil leida endale kõige mugavam asend. Teistes koolides on nende toolide kasutamine andnud väga häid tulemusi.
Aitab ATH-diagnoosiga ja halva rühiga lastel paremaid õpitulemusi saavutada.</t>
  </si>
  <si>
    <t>mobiilne töökoht, 30 tk (3 väikerühma moodustamiseks)</t>
  </si>
  <si>
    <t>MOBIILNE TÖÖKOHT e-pood</t>
  </si>
  <si>
    <t xml:space="preserve">Hev-õpilaste õpetamiseks väikerühmas saab koolis kasutada aulat, raamatukogu jne, kui neis ruumides on mobiilsed töökohad vähemalt 10-le õpilasele. </t>
  </si>
  <si>
    <t>mobiilne töökoht, 15 tk (3 väikerühma moodustamiseks)</t>
  </si>
  <si>
    <t>Hev-õpilaste õpetamiseks väikerühmas saab koolis kasutada nii klassiruumis kui nt aulas, raamatukogus vms. Saab moodustada väiksemaid rühmi ja paaristöid ning töötada individuaalselt.</t>
  </si>
  <si>
    <t>LAUD YANG Ø 130 X 73 CM, H 46 - 77 CM VALGE, SOBIB KA RÜHMATÖÖKS 4 tk</t>
  </si>
  <si>
    <t>Ergonoomiline nõustamise-, individuaalse ja väiksemas grupis õppetöö läbiviimise lauad. Laudade kuju võimaldab moodustada mitmest YANG lauast ümmarguse laua või koos lauaga WAVE erineva suuruse ja kujuga asetusi; laua kõrgus reguleeritav, mis on oluline erineva vanusega lastega töötamisel.</t>
  </si>
  <si>
    <t>LAUD YANG Ø 130 X 73 CM, H 46 - 77 CM VALGE, SOBIB KA RÜHMATÖÖKS 2 tk</t>
  </si>
  <si>
    <t xml:space="preserve">Kirjutuslaud QBUS 1200 x 800 mm, elektriliselt reguleeritav 8 tk </t>
  </si>
  <si>
    <t>Kirjutuslaud el. regul AJ Tooted e-pood</t>
  </si>
  <si>
    <t xml:space="preserve"> / hind 395,00 + km / 9tk / kogumaksumus 3555,00
Igasse õppeklassi paigaldatakse 1 töölaud, mis võimaldab õpilastel vajadusel õppida ja töötada erinevates asendites, püsti seistes või istudes ning vahetada tavapärast õppimise kohta. 
Hariduslike erivajadustega õpilane erineb tava õppijast kas vaimsete-, sensomotoorsete- ja kommunikatsiooni võimete ja/või käitumise või füüsiliste oskuste poolest. Et toetada keskendumist, rahunemist ja tähelepanu saavutamist, on vajalik teha muudatusi õpikeskkonnas ja kohandusi õppetöö sisus. Õpikeskkond peab peab olema kujundatud selliselt, et see võimaldaks HEVÕ liikuda, vahetada õppimise kohta ja/või – asendit. Reguleeritavad töölauad on selleks hea võimalus ning sobivad nii individuaalseks tööks, kui ka rühmatööks.</t>
  </si>
  <si>
    <t>Rühmalaud, 26 tk</t>
  </si>
  <si>
    <t>ÕPILASLAUD TRAPETSIKUJULINE e-pood</t>
  </si>
  <si>
    <t xml:space="preserve">Võimaldab õpilastel kiiresti laua asetust muutes tekitada võimaluse teha tööd rühmas või individuaalselt. Hea seetõttu, et õpilastel jääb enda turvaline töötamise koht, kui siiski on kerge vaevaga saada lauad paigutada nii, et oleks võimalik ka rühmas arutada. </t>
  </si>
  <si>
    <t>TELK PEHME PÕHJA JA PATJADEGA ROHELINE TÄHTEDEGA HALL 018</t>
  </si>
  <si>
    <t xml:space="preserve">Rahunemiskoht, kus laps saab tunda end turvaliselt ja võtta hetk endale – koolis tihtipeale on lärm suur ja inimesi palju, lapsed vajavad kohta, kus saavad olla vaikselt, iseendaga, kui tekib soov. </t>
  </si>
  <si>
    <t>LIIKLUSVAIP 130 X 180 CM</t>
  </si>
  <si>
    <t>Annab toale hubasust, saab mängida ja istuda sellel. Lapsel võimalik valida erinevate istumiskohtade vahel, kus tema tunneb, et tahaks istuda.</t>
  </si>
  <si>
    <t>RIIDESTANGE KOSTÜÜMIDELE JA KÄPIKNUKKUDELE</t>
  </si>
  <si>
    <t>Õppetöö mitmekesistamiseks, on abiks kostüümide ja käpiknukkude hoiustamine - lapse kõrgusel, kergesti kättesaadavad käpiknukud ja kostüümid. Klassiruumis eraldi nurgake käpiknukkudega mängimiseks ja rollimängudeks kostüümidega. Võimalus arendada lastel loovust ja korda loomist.</t>
  </si>
  <si>
    <t>Siseterviserada</t>
  </si>
  <si>
    <t>Põrandakleepsud Grano  e-pood</t>
  </si>
  <si>
    <t>Keksukleepsud või tähestik ning muud võimalikud rajad koridoride põrandatele, et oleks veelgi enam võimalusi avaraid koridore liikumiseks ära kasutada ning õpilaste aega liikumisega sisustada ning kasutada radu erinevate õppetegevuste rikastamiseks.</t>
  </si>
  <si>
    <t>Põrandakleepsud erinevad (summa piires)</t>
  </si>
  <si>
    <t>Sensoorne pop-up pesa/telk/onn (2tk)</t>
  </si>
  <si>
    <t>PIMENDAV POP-UP TELK e-pood</t>
  </si>
  <si>
    <t>Sensoorne pesa pakub rahustavat, turvalist sensoorset ruumi lõdvestumiseks, lõõgastumiseks või avastamiseks. Tänu pop-up konstruktsioonile on hõlbus luua hämar sensoorne ruum just sinna kuhu vaja. Pakub turvalist kohta või rahunemise kohta kergesti ülestimuleeritud õpilastele. Pop up pesa annab võimaluse rahustava ruumina uute rutiinidega toimetulemisel, üks-ühele jutuajamiseks või puhkealana. Pakub lastele vaiksemat, hämarat, suletud ruumi müra eest peitumiseks, lõõgastumiseks ja aega oma sensoorse süsteemi reguleerimiseks.</t>
  </si>
  <si>
    <t>VAIKUSEPESA 1-kohaline katusega</t>
  </si>
  <si>
    <t>VAIKUSEPESA 1-kohaline e-pood</t>
  </si>
  <si>
    <t xml:space="preserve">Heli, valguse ja seltskonna eest omaette olemise võimaldaja. Tooli on võimalik tõsta erinevatesse ruumidesse, kasutada ürituste ajal õpilastega, kellel on keeruline liigsete stiimulite tõttu ühistegevustes osaleda. Tool annab võimaluse kohal olla, kuid samas varjuda ning jälgida teiste tegevust omaette nurgast. Rahunemisalale loodud koht, kus vähendatakse üleliigset ning kasutatakse helisummutuseks kõrgendatud ümbrisega diivaneid ja toole.  Istmes on kasutatud HR-50 ja seljatoes HR-35 porolooni. HR on vastupidav ja tulekindel poroloon. Sokkel on vineerist, mis on värvitud või lakitud. Ühekohaliste mõõdud on 800 x 700 x H 1520 mm ja 800 x 700 x H 1350 mm. Kahekohaliste mõõdud on 1600 x 700 x H 1520 mm ja 1600 x 700 x H 1350 mm. Vaikusepesal kõrgusega H 1520 mm on katus, madalam on katuseta. </t>
  </si>
  <si>
    <t xml:space="preserve">koolimürast eemaldumise koht. Istmes on kasutatud HR-50 ja seljatoes HR-35 porolooni. HR on vastupidav ja tulekindel poroloon. Sokkel on vineerist, mis on värvitud või lakitud. Ühekohaliste mõõdud on 800 x 700 x H 1520 mm ja 800 x 700 x H 1350 mm. Kahekohaliste mõõdud on 1600 x 700 x H 1520 mm ja 1600 x 700 x H 1350 mm. Vaikusepesal kõrgusega H 1520 mm on katus, madalam on katuseta. </t>
  </si>
  <si>
    <t>rahunemiseks, eraldumiseks . Eelkõige autismispektir häiretega lastele</t>
  </si>
  <si>
    <t xml:space="preserve">Vaikusepesa summutab last segavad helid, mõeldud autistidele, kes väga helitundlikud. Istmes on kasutatud HR-50 ja seljatoes HR-35 porolooni. HR on vastupidav ja tulekindel poroloon. Sokkel on vineerist, mis on värvitud või lakitud. Ühekohaliste mõõdud on 800 x 700 x H 1520 mm ja 800 x 700 x H 1350 mm. Kahekohaliste mõõdud on 1600 x 700 x H 1520 mm ja 1600 x 700 x H 1350 mm. Vaikusepesal kõrgusega H 1520 mm on katus, madalam on katuseta. </t>
  </si>
  <si>
    <t>VAIKUSEPESA FEXI 2-KOHALINE katusega, 2 tk</t>
  </si>
  <si>
    <t>VAIKUSEPESA 2-kohaline e-pood</t>
  </si>
  <si>
    <t>Rahunemisalale loodud koht, kus vähendatakse üleliigset müra ja pilke ning helisummutuseks kasutatakse kõrgendatud ümbrisega diivanit või tooli. Istmes on kasutatud HR-50 ja seljatoes HR-35 porolooni. HR on vastupidav ja tulekindel poroloon. Sokkel on vineerist, mis on värvitud või lakitud. Ühekohaliste mõõdud on 800 x 700 x H 1520 mm ja 800 x 700 x H 1350 mm. Kahekohaliste mõõdud on 1600 x 700 x H 1520 mm ja 1600 x 700 x H 1350 mm. Vaikusepesal kõrgusega H 1520 mm on katus.</t>
  </si>
  <si>
    <t>VAIKUSEPESA FEXI 2-KOHALINE H 1520 MM ILMA LISADETA, 1 tk</t>
  </si>
  <si>
    <t>Erivajadustega õpilastel on sageli vajadus eralduda ülejäänud klassist, rahuneda või oma emotsioonidega toime tulla, kas pikemalt või lühiajaliselt, ja siis taas koos teistega õppimist jätkama. Kui vaikusepesa asub samas klassiruumis, siis saab ka õpetaja jälgida nii vaikusepesas töötavat õpilast kui ka ülejäänud õpilasi. Istmes on kasutatud HR-50 ja seljatoes HR-35 porolooni. HR on vastupidav ja tulekindel poroloon. Sokkel on vineerist, mis on värvitud või lakitud. Ühekohaliste mõõdud on 800 x 700 x H 1520 mm ja 800 x 700 x H 1350 mm. Kahekohaliste mõõdud on 1600 x 700 x H 1520 mm ja 1600 x 700 x H 1350 mm. Vaikusepesal kõrgusega H 1520 mm on katus.</t>
  </si>
  <si>
    <t>rahunemiseks, eraldumiseks . Eelkõige autismispektir häiretega lastele. Istmes on kasutatud HR-50 ja seljatoes HR-35 porolooni. HR on vastupidav ja tulekindel poroloon. Sokkel on vineerist, mis on värvitud või lakitud. Ühekohaliste mõõdud on 800 x 700 x H 1520 mm ja 800 x 700 x H 1350 mm. Kahekohaliste mõõdud on 1600 x 700 x H 1520 mm ja 1600 x 700 x H 1350 mm. Vaikusepesal kõrgusega H 1520 mm on katus.</t>
  </si>
  <si>
    <t>VAIKUSEPESA FEXI 2-KOHALINE katusega, 5 tk</t>
  </si>
  <si>
    <t>Tekitab õpilastel leida vaikne koht koolipäeva jooksul. Kuna meil on koolimajas vähe kohti, kus ssab vaikselt omaette olla, siis need helisummutavad pesad võimaldavad seda teha. Istmes on kasutatud HR-50 ja seljatoes HR-35 porolooni. HR on vastupidav ja tulekindel poroloon. Sokkel on vineerist, mis on värvitud või lakitud. Ühekohaliste mõõdud on 800 x 700 x H 1520 mm ja 800 x 700 x H 1350 mm. Kahekohaliste mõõdud on 1600 x 700 x H 1520 mm ja 1600 x 700 x H 1350 mm. Vaikusepesal kõrgusega H 1520 mm on katus.</t>
  </si>
  <si>
    <t>VAIKUSEPESA FEXI 2-KOHALINE katusega, 4 tk</t>
  </si>
  <si>
    <t>koolimürast eemaldumise koht. Istmes on kasutatud HR-50 ja seljatoes HR-35 porolooni. HR on vastupidav ja tulekindel poroloon. Sokkel on vineerist, mis on värvitud või lakitud. Ühekohaliste mõõdud on 800 x 700 x H 1520 mm ja 800 x 700 x H 1350 mm. Kahekohaliste mõõdud on 1600 x 700 x H 1520 mm ja 1600 x 700 x H 1350 mm. Vaikusepesal kõrgusega H 1520 mm on katus.</t>
  </si>
  <si>
    <t>lõõgastusnurk Cubo Maxi 2tk</t>
  </si>
  <si>
    <t>LÕÕGASTUSNURK e-pood</t>
  </si>
  <si>
    <t>vaikuse-puhkenurk noorematele õpilastele, et koolimürast eemalduda</t>
  </si>
  <si>
    <t>Lõõgastusnurk QUADRO</t>
  </si>
  <si>
    <t>Lõõgastusnurk võimaldab lastel müra korral rahuneda ja leida turvalise peidiku . See on ka omamoodi laste istumisnurk, kus saab lugeda ja lihtsamaid käelisi tegevusi teha. Lõõgastusnurk mõnusaks peidupaigaks kus on võimalik eralduda ümbritsevast, olla omaette ja rahuneda. Valmistatud lamineeritud 18 mm puitlaastplaadist, vahtra või valges toonis. Nurk on varustatud ka vastupidavast PVC-kangast kaetud vahtmadratsiga (paksus 5 cm), mida on lihtne hoida puhtana.Alumises osas on kaks lahtrit ja sahtel väikeste asjade jaoks. Istme ja ülemise raami vaheline kaugus on 93 cm. Mõõdud: 116.6 x 41.5 x 124.2 cm.</t>
  </si>
  <si>
    <t>Lindi LA-AK</t>
  </si>
  <si>
    <t>tool muna 4 tk</t>
  </si>
  <si>
    <t xml:space="preserve">Heli summutav tugitool aitab lapsel eralduda, rahuneda või vaikuses omaette olla ja õppetööd teha. </t>
  </si>
  <si>
    <t>Akustilised vaheseinad (sirmid) kõrgusega 160cm 3 tk</t>
  </si>
  <si>
    <t>HELISUMMUTAV SIRM-VAHESEIN 80,5 x 160 CM e-pood</t>
  </si>
  <si>
    <t>Akustiliste vaheseintega luuakse eraldi õpinurk või rahunemiseks vajalik eraldatus. Sobiv kasutada õppetunnis, kui vaja õpilast või õpiaste rühma eraldada muust tegevusest klassis. Samas vähendab müra ja varjab keskendumiseks segavaid pilke. Sobiv ruumieraldaja, mis on kergesti teisaldatav.</t>
  </si>
  <si>
    <t>vaheseinad  160 cm, 4 tk</t>
  </si>
  <si>
    <t>Vajadus autistlikke lapsi eraldada üksteisest, saab kasutada ka stendina tööde eksponeerimisel</t>
  </si>
  <si>
    <t>helisummutavad vaheseinad 160cm 15 tk</t>
  </si>
  <si>
    <t>õpikoha eraldamiseks ruumis</t>
  </si>
  <si>
    <t>ruumijagaja sirmid 160 cm 10tk</t>
  </si>
  <si>
    <t>võimalik eraldada õpilasi omaenda ruumi tekitamiseks</t>
  </si>
  <si>
    <t>Põrandasirm 160cm - 3 tk</t>
  </si>
  <si>
    <t>Väga vajalikud, vähendamaks keskendumisraskusega laste visuaalselt häirivaid stiimuleid, et ta saaks edukamalt õppetööle keskenduda.</t>
  </si>
  <si>
    <t>Akustiline vahesein (sirm) kõrgusega 170cm 3 tk</t>
  </si>
  <si>
    <t>Vahesein AJ Tooted e-pood</t>
  </si>
  <si>
    <t>Akustiliste vaheseintega luuakse eraldi õpinurk või rahunemiseks vajalik eraldatus. Sobiv kasutada õppetunnis, kui vaja õpilast või õpiaste rühma eraldada muust tegevusest klassis. Kõrgema eraldatusega võimaldab teha rühmategevusi ning vähendab suurema tõhususega müra ja varjab keskendumiseks segavaid pilke.</t>
  </si>
  <si>
    <t>helisummutavad vaheseinad 170cm  4 tk</t>
  </si>
  <si>
    <t>Akustiline ruumijagaja 1 tk</t>
  </si>
  <si>
    <t>Akustilised paneelid _ ruumijagaja Isku e-pood</t>
  </si>
  <si>
    <t>Selleks, et ruumi eraldada, liigset akustikat vähendada ja lihtsustada ruumi eraldatust ning tõsta süvenemise võimekust (varjata kõrvaliste pilkude eest).</t>
  </si>
  <si>
    <t>liigendatavad ratastel tahvlid 6 tk</t>
  </si>
  <si>
    <t>Mobiilne infotahvel AJ Tooted e-pood</t>
  </si>
  <si>
    <t>õpilastööde eksponeerimiseks klassiruumides või koridoris; nitlikustamise võimalus</t>
  </si>
  <si>
    <t>sirm õppelauale, kokku 4 tk</t>
  </si>
  <si>
    <t>Lauasirm volditav AJ Tooted e-pood</t>
  </si>
  <si>
    <t xml:space="preserve">Toetab keskendumist ja summutab müra. Tekitab turvatunde ja rahuliku õpikeskkonna. Sirmi saab kasutada vastavalt vajadusele ja õpiülesannetele. </t>
  </si>
  <si>
    <t>HELISUMMUTAV SIRMID 5tk</t>
  </si>
  <si>
    <t>Vahesein piirab vaatevälja, et õpilane saaks paremini keskenduda, ning sobib kasutamiseks eksamitel või individuaalsete õppekohtade loomiseks paljude õpilastega ruumis. Lauasirmi saab ruumisäästlikult hoiustamiseks kokku voldita ja sellel on ka auk, mille abil saab selle seinale riputada (ruumi on klassis vähe). Lauasirm tagab tõhusa helisummutuse</t>
  </si>
  <si>
    <t>Lauasirmid, 50 tk</t>
  </si>
  <si>
    <t>Õpilaste eraldamiseks üksteisest arvutite ja muu iseseisvatöö tegemiseks. Vajadus tuleneb HEV-õpilaste suuremast soovist olla üksi, eraldatud segajatest ja suurendada keskenduda.</t>
  </si>
  <si>
    <t>Lauasirm SPLIT 25 tk</t>
  </si>
  <si>
    <t xml:space="preserve">Heli summutavad plaadid lakke </t>
  </si>
  <si>
    <t>ISKU_22.11.24 Pakkumine_NR_2242016</t>
  </si>
  <si>
    <t xml:space="preserve">Projekti toetusega on võimalik soetada 110 ruutmeetrit plaati, mis aitab vähendada ruumide akustikaga seotud probleeme ning muuta keskkonda soblikumaks tundliku närvisüsteemiga õpilastel. Koolis õpib kokku 162 õpilast, kellest 40 on toevajadusega – neil on kas vaja eripedagoog/ logopeedi tuge või on neil käitumuslikud eripärad. Nendest 43 lapsest 7 Rajaleidja soovitusega – 6 tõhustatud toe ja 1 eritoe soovitus. Pärnu Waldorfkool peab vajalikuks ka koolikeskkonna kohandamist just tundlikumaid õpilasi silmas pidades. Kuna asume majas, mis ei ole ehitatud koolimajaks, vaid kohandatud selle vajadustega – on üheks õppetööd raskendavaks teguriks ruumides tekkiv kaja. See raskendab õpetaja kõne mõistmist ja keskendumist. Keerulised akustilised olukorrad on söögisaalis, eurtümiaklassis ja mõnes klassiruumis. Planeeritud tegevuseks on klassiruumides ja söögisaalis kaja ja mürataseme vähendamine.  Söögisaalis on korraga palju lapsi ja müratase on väga kõrge, mis häirib tundlikumaid lapsi väga. Eurütmiasaalis on üheaegselt liikumas 20 õpilast, mängib klaver ja õpetaja räägib lisaks sellele – tekkiv akustiline efekt raskendab õpetaja korraldustest aru saamist ja vastavalt tegutsemist.   Lahenduseks on paigaldada vastavate ruumide lakke akustilised plaadid (tehtud turbast). Akustikatoodetel on A-klassi heli summutamisvõime. Hea tulemuse saavutamiseks soovitatakse paigaldada lakke plaate ca 50% põrandapindala määrast. </t>
  </si>
  <si>
    <t>Trepironija</t>
  </si>
  <si>
    <t>Elu Ratastel OÜ (trepironija) 10.06.24</t>
  </si>
  <si>
    <t>Liikumispuudega inimestele ligipääsu võimaldamine nii hoone sisenemisel kui hoones ülemistele korrustele liikumisel. See võimaldab treppidel treppi ronijaga turvaliselt peatuda, et operaator saaks puhata või oma asendit parandada. See suurendab kasutusohutust ja mugavust ning aitab vältida pidevat tasakaalustamist seadme kahel rattal . Reguleeritav kiirus ja 2 töörežiimi treppidel võimaldavad toote veelgi paremini seadistada vastavalt iga kasutaja individuaalsetele vajadustele. Kompaktsed mõõtmed ja lihtne komplekteerimine võimaldavad mugavat transportimist või hoiustamist.</t>
  </si>
  <si>
    <t>Seadmed</t>
  </si>
  <si>
    <t>Vibroakustiline madrats “Vinkelheli Cougar Purr”</t>
  </si>
  <si>
    <t>Vibroakustiline madrats Vinkelheli Cougar Purr HP 01-13.05.2025</t>
  </si>
  <si>
    <t>Vibroakustilise teraapia seadmekomplekt ühendab spetsiaalselt loodud vibratsiooni ja vastava muusika, mis puutetundlikkuse ja kuulmismeele kaudu võimaldab tasakaalustada üle- või alakoormatud sensoorset süsteemi ning reguleerida lapse stressitaset, pakkudes lõõgastavat, rahustavat mõju, vähendades ärevust ja tekitades turvatunnet. Vibratsioonid aitavad stimuleerida vereringet ja ainevahetust ning leevendada lihaspingeid – see aitab kaasa nii kehalisele kui ka psüühilisele lõdvestumisele, seeläbi üldise heaolu paranemisele. Sensoorne stimulatsioon on olulisel kohal aju ja motoorse süsteemi arengus. Erinevate vibratsioonide ja helide kombinatsioon aitab kaasa tähelepanu ja keskendumisvõime, koordinatsiooni ja üldise kognitiivse funktsiooni parandamisele. Vibroakustiline teraapia võimaldab lastele pakkuda täiendavat tuge, arvestades iga konkreetse lapse individuaalsete vajadustega.</t>
  </si>
  <si>
    <t>Vibroakustilise teraapia baaskoolitus</t>
  </si>
  <si>
    <t>HP_ Vinkelheli OÜ_VAT baaskoolitus HP 01-13.05.2025</t>
  </si>
  <si>
    <t>VAT komplekti Cougar Purr nõuetekohaseks, efektiivseks ja turvaliseks kasutamiseks on oluline omandada teadmised vibroakustilise teraapia baasmehhanismidest, VAT olulistest aspektidest, näidustustest ja vastunäidustustest. Hädavajalik on õppida, kuidas seadmekomplekti kuuluvaid vahendeid õigesti ühendada ja seadistada, õppida tundma eelseadistatud teraapiaprogramme ning õppida looma, iga lapse tervislikust seisundist lähtuvat ja teda aitavat VAT programmi, toetamaks vibroakustilise teraapiaga autismispektri häirega, aktiivsus- ja tähelepanuhäirega (ATH/ADHD), sensoorse töötlemise häirega, ärevus- ja meeleoluhäiretega, arengu hilistumisega (sh kõne, motoorika) lapsi ja emotsionaalselt või käitumuslikult ebastabiilseid lapsi.</t>
  </si>
  <si>
    <t>Digitaalne ekraan Samsung Flip Pro WM85B Digital Flipboard - 85" 4K UHD (2160p) 3840 x 2160 Touch Bluetooth HDMI, DP, USB, USB-C</t>
  </si>
  <si>
    <t>Digitaalne ekraan Samsung Flip Pro WM85B HP 12.05.25</t>
  </si>
  <si>
    <t>Antud interaktiivne tahvel pakub õpilastele multisensoorset kogemust – õpilasel on võimalik ühtaegu näha, kuulda, puudutada, loovalt tegutseda ja liikuda. Selline integreeritud stimulatsioon toetab õpilaste elujõulisust, loovust, motivatsiooni ja keskendumisvõimet, arengut ja heaolu, positiivset enesetunnet ning pakub õpilastele võimaluse eneseväljenduseks erinevates vormides. Meeldivad, arusaadavad, stabiilsed sensoorsed kogemused, aitavad õpilastel paremini tajuda ja ennustada maailma, vähendades ärevust. Multi-touch sobib sotsiaalsete oskuste harjutamiseks. Tahvlile kinesteetiline joonistamine - 1 sõrme, mitme sõrme, 1 käe, mõlema käega, vaheldumisi ja korraga, loob mängulise õhkkonna ja tekitab hea enesetunde. Nähtava tulemuse loomine oma kehaga annab õpilasele rahulolu ja tugevdab eneseusku.</t>
  </si>
  <si>
    <t>Seinakinnitus Hama FIX TV Wall Bracket Strong, kuni 100kg ekraanidele 37"-120", black/must, kuni VESA1100x600, seinast 2.8cm</t>
  </si>
  <si>
    <t>Väga tugev, metallist seinakinnitus Hama FIX TV Wall Bracket Strong, kuni 100kg ekraanidele 37"-120" on vajalik digitaalse ekraani Samsung Flip Pro WM85B Digital Flipboard - 85" 4K UHD (2160p) 3840 x 2160 kinnitamiseks seinale.</t>
  </si>
  <si>
    <t>Elektriline teraapialaud "High-end electric spa Treatment Table Libra"</t>
  </si>
  <si>
    <t>High-End Electric Spa Bed e-pood</t>
  </si>
  <si>
    <t>Teraapilised loovtegevused ja loovharjutused (heli-, muusika-, hingamis-, kunsti- , foto-, video-, liikumisharjutused) toimivad optimaalseimalt juhul, kui õpilasel on võimalik neid sooritades, ergonoomilises asendis viibida. Lebamine kehasõbralikul, füüsiliselt stabiilsel, pehmel asemel võimaldab kehal lihaspingeid vähendada ja lõdvestuda, aidates kaasa õpilase rahunemisele. Lõdvestunud kehaasend toetab hingamissügavust ja südamerütmi stabiliseerumist. Füüsiline lõõgastumine toetab vaimset rahunemist, mis on vajalik teraapiliste loovtegevuste efektiivseks toimimiseks, eriti traumataustaga või ärevushäiretega õpilaste puhul.</t>
  </si>
  <si>
    <t>Kaasaskantav, 49 klahviga, MUKIKIM Rock And Roll It - Rainbow Piano</t>
  </si>
  <si>
    <t>Rock And Roll It - Rainbow Piano e-pood</t>
  </si>
  <si>
    <t>49-klahviline vikerkaarevärvides klaver edendab puutetundlikku õppimist ja käe-silma koordinatsiooni. Unikaalne Play-By-Color lauluvihik võimaldab õpilasel, värve jälgides, esitada lugusid, muutes klaveri mängimise lihtsaks, lõbusaks! Mitme funktsiooniga klaveripadi: klaverikomplekt installib 8 erinevat klaviatuuritooni ja 6 demolaulu, salvestamise ja taasesituse ning kaja/säilitamise funktsioonid. Sisseehitatud kõlar koos helitugevuse re/guleerimise, kõrvaklappide või kõlarite heliväljundiga, võimaldavad klaverit mängida vaikselt või valjult. Toiteallikaks on USB (juhe kaasas) või patarei (AAA patareid x 4).</t>
  </si>
  <si>
    <t>Kaasaskantav, 61 klahviga, klaveristuudio MUKIKIM Rock And Roll It - Piano Studio</t>
  </si>
  <si>
    <t>61 klahviga klaveristuudio e-pood</t>
  </si>
  <si>
    <t>Paljud HEV lapsed ei suuda end suuliselt väljendada samal viisil nagu eakaaslased. Muusika ja pillimäng pakuvad alternatiivset väljendusviisi, mis toetab nende sisemaailma avamist ja eneseväljendust. Helide terapeutiline mõju - madalad ja pehmed helid aitavad kehal ja meelel lõõgastuda. See on eriti kasulik ärevate, emotsionaalselt tundlike laste puhul. Pillimäng võimaldab ja soodustab emotsionaalse ja kehalise pinge vabastamist. Muusikalistes mängudes reageerivad lapsed kindlatele rütmidele– see arendab nende kuulamisoskust ja keskendumist. Pillimäng arendab lapse koordinatsiooni, keskendumisvõimet, eneseväljendusjulgust, stimuleerib fantaasiat, kujutlusvõimet, loovust jne.</t>
  </si>
  <si>
    <t>Statiiviga seisev kirjutuslaud “Tripod Standing Desk”</t>
  </si>
  <si>
    <t>TRIPOD STANDING DESK e-pood</t>
  </si>
  <si>
    <t>Võimalus seadistada oma töölauda, mis tahes kõrgusele, reguleerida lauaplaadi kaldenurka vastavalt vajadusele, töötamisvõimalus nii siseruumides kui ka välitingimustes, muudab selle laua ideaalseks loovtegevusõpetajale / terapeudile, sest võimaldab lisaks tavapärasele kirjutuslaua kasutusele, seda kasutada loovalt ka õuesõppes – viia tunnid / seansid läbi õues, viia e-tunnid / teraapilised veebiseansid läbi looduses, kasutada lauda maalimisel molbertina ja muudes loovtegevustes.</t>
  </si>
  <si>
    <t>Statiiviga seisva kirjutuslaua "Tripod Standing Desk" statiivirattad “Tripod Wheels”</t>
  </si>
  <si>
    <t>TRIPOD WHEELS e-pood</t>
  </si>
  <si>
    <t>HEV lapsed vajavad tuttavat ja turvalist keskkonda. Kui oluline visuaal või tehniline seade (nt suhtlustugi) on statiivil, saab selle rattastatiiviga kõikjale kaasa võtta (nii siseruumi igasse kohta kui ka väliskeskkonna igasse kohta) säilitades lapse jaoks järjepidevuse ja turvatunde. Lisaks, HEV laste vajadused muutuvad sageli ootamatult – võib tekkida vajadus, muuta asjade paigutust ruumis. Rattad võimaldavad, liigutada statiivi turvaliselt, kiirelt ja ilma suure füüsilise pingutuseta, just antud hetkel sobivaimasse kohta.</t>
  </si>
  <si>
    <t>Telefoni ja tahvelarvuti kinnitus “Phone, tablet mount!</t>
  </si>
  <si>
    <t>PHONE + TABLET MOUNT e-pood</t>
  </si>
  <si>
    <t>Kinnitus võimaldab statiivi külge kinnitada HEV lapse jaoks olulisi visuaale, suhtlustugesid ja tehnilisi seadmeid.</t>
  </si>
  <si>
    <t>Trummimäng "Rock And Roll It - Drum LIVE"</t>
  </si>
  <si>
    <t>Trummimäng Mukikim Rock and Roll It e-pood</t>
  </si>
  <si>
    <t>Laseriga täheprojektor /või LED projektor GALAXY 360 PRO</t>
  </si>
  <si>
    <t>LASERIGA TÄHEPROJEKTOR e-pood</t>
  </si>
  <si>
    <t>Lainurgaga laser projitseerib aeglaselt vilkuvaid rohelisi täppe ehk tähti laele ja seintele. Sinise pilve efekt tekitab tähistaeva mulje. Laserprojektor sobib ruumidesse, kus on vajalik luua rahustavat atmosfääri, eriti inimestele, kes kannatavad sensoorse ülekoormuse all.</t>
  </si>
  <si>
    <t>trepironija</t>
  </si>
  <si>
    <t>Liikumispuudega inimestele ligipääsu võimaldamine nii hoone sisenemisel kui hoones ülemistele korrustele liikumisel. See võimaldab treppidel treppi ronijaga turvaliselt peatuda, et operaator saaks puhata või oma asendit parandada. See suurendab kasutusohutust ja mugavust ning aitab vältida pidevat tasakaalustamist seadme kahel rattal. Reguleeritav kiirus ja 2 töörežiimi treppidel võimaldavad toote veelgi paremini seadistada vastavalt iga kasutaja individuaalsetele vajadustele. Kompaktsed mõõtmed ja lihtne komplekteerimine võimaldavad mugavat transportimist või hoiustamist.</t>
  </si>
  <si>
    <t>Pärnu Ühisgümnaasium</t>
  </si>
  <si>
    <r>
      <rPr>
        <sz val="11"/>
        <color rgb="FFFF0000"/>
        <rFont val="Calibri"/>
      </rPr>
      <t xml:space="preserve">Muudatuse põhjendus: Pärnu Ühisgümnaasium loobus vahendi soetamisest. Planeeritud eelarve vahendid soovitakse asendada vahenditega, mis jäid taotlusest välja eelarve piirsumma ületamise vältimiseks. </t>
    </r>
    <r>
      <rPr>
        <sz val="11"/>
        <color rgb="FF000000"/>
        <rFont val="Calibri"/>
      </rPr>
      <t>Liikumispuudega inimestele ligipääsu võimaldamine nii hoone sisenemisel kui hoones ülemistele korrustele liikumisel. See võimaldab treppidel treppi ronijaga turvaliselt peatuda, et operaator saaks puhata või oma asendit parandada. See suurendab kasutusohutust ja mugavust ning aitab vältida pidevat tasakaalustamist seadme kahel rattal . Reguleeritav kiirus ja 2 töörežiimi treppidel võimaldavad toote veelgi paremini seadistada vastavalt iga kasutaja individuaalsetele vajadustele. Kompaktsed mõõtmed ja lihtne komplekteerimine võimaldavad mugavat transportimist või hoiustamist.</t>
    </r>
  </si>
  <si>
    <t>seadmed laste, noorte ja lastevanemate teraapia, õpi- ja nõustamise läbiviimiseks</t>
  </si>
  <si>
    <t>Kandao Meeting Pro 360° konverentsikaamera</t>
  </si>
  <si>
    <t>Digistep OÜ 25.06.24</t>
  </si>
  <si>
    <t>Online võimalus koduõppe rakendamisel või juhuks, kui õpilane või tugispetsialist ei saa tulla füüsiliselt  kohale.</t>
  </si>
  <si>
    <t>Xiaomi Mi 4K 150'' laserprojektor</t>
  </si>
  <si>
    <t>Online nõustamise võimalus juhuks, kui klient või tugispetsialist ei saa tulla füüsiliselt  kohale.</t>
  </si>
  <si>
    <t>Jõõpre kool</t>
  </si>
  <si>
    <t>sisustus ja seadmed</t>
  </si>
  <si>
    <t>Interaktiivne LED puutetahvel koos seina kinnitusega</t>
  </si>
  <si>
    <t>Infotark AS 07.06.24</t>
  </si>
  <si>
    <t>Vaja oleks kaasaegset tahvlit õppetöö ilmestamiseks erivajadustega lastele. Interaktiivne võimalus lisada erinevaid ülesandeid HEV-õpilastele. HEV-lastega töötamisel tahvlil olulise info kajastamine, kirjapildi ja piltmaterjali näitlikustamise vahend. Lisaks on õpilastel võimalus õppida ise sensoorset tahvlit kasutama. Tahvlid paigutatakse HEV-õpilastega klassiruumidesse (koolis HEV-õpilased õpivad koos tavaõpilastega klassides).</t>
  </si>
  <si>
    <t>Interaktiivne LED puutetahvel koos seina kinnitusega 3 tk</t>
  </si>
  <si>
    <t>Interaktiivne võimalus lisada erinevaid ülesandeid HEV-õpilastele. HEV-lastega töötamisel tahvlil olulise info kajastamine, kirjapildi ja piltmaterjali näitlikustamise vahend. Lisaks on õpilastel võimalus õppida ise sensoorset tahvlit kasutama. Tahvlid paigutatakse HEV-õpilastega klassiruumidesse (koolis HEV-õpilased õpivad koos tavaõpilastega klassides).</t>
  </si>
  <si>
    <t>Logopeedi kabinetis ei ole kaasaegset tahvlit. Seda tahvlit saab kasutada nii tavalise kuivkustutustahvlina kui ka suurepärase interaktiivse tööriistana. 10 puutepunkti võimaldavad mitmel õpilasel töötada korraga.  
Aitab õppetööd mitmekesistada ja paremaid õpitulemusi saavutada. Kasulik nii kakskeelsetele kui teistele hariduslike erivajadustega õpilastele.</t>
  </si>
  <si>
    <t>Interaktiivne LED puutetahvel koos seina kinnitusega 4 tk</t>
  </si>
  <si>
    <t>Interaktiivne catchbox 2tk</t>
  </si>
  <si>
    <t>OÜ Pillipood 05.06.24</t>
  </si>
  <si>
    <t>Dokumendikaamera IPEVO DO-CAM USB Dokumendikaamerad, mis toetavad veebikaamera funktsiooni, full HD. 1 tk</t>
  </si>
  <si>
    <t>OÜ PT Mikro 28.05.24 seadmed</t>
  </si>
  <si>
    <t xml:space="preserve">Informaatikatundide, robootikatundide läbiviimine, e-testide, e-eksamite sooritamine, digitaalse kirjaoskuse arendamine. Vajaduse põhjendatus-Pärnu Mai koolis saavad 2. 3. 5. ja 8 klassis õpilased informaatikat ja robootikat samas mahus nagu tavalapsed. Vajaduse põhjendus- innovaaatilise ja kaasaegse õppe korraldamine, õpilaste digitaalse kirjaoskuse kujundamine, HEV õpilastele lisandväärtuse loomine koolikeskonnas, varasemalt muretsetud vahendite parem kasutamine- (n LEGO MATH). Pärnu Mai Kooli suure maja arvutiklassid on väga üle koormatud. </t>
  </si>
  <si>
    <t>dokumendikaamerad igasse HEV klassi + eripedagoogile; 10tk</t>
  </si>
  <si>
    <t>Dokumendikaamera Digistep OÜ e-pood</t>
  </si>
  <si>
    <t xml:space="preserve">Dokumendikaameraga on hea õpilastele esitleda erinevaid esemeid ilma, et õpilased peaksid eseme nägemiseks selle ümber tunglema. Samuti on hea õpetajatele dokumendikaamera kasutamise juures võimalus arutleda terve klassiga ülesande teksti või eseme üle seda varasemalt sisse skaneerimata. Õpilasele on hea ülevaade, mida õpetaja kirjutab töövihikusse ja töölehtedele. </t>
  </si>
  <si>
    <t>DOKUMENDIKAAMERA NewLine TC-51D, 3tk</t>
  </si>
  <si>
    <t>Digitaalse vara paigaldus, tarkvara koolitus; Arvutite seadistamine ja õppeprogrammi 
paigaldus , koolitus, tehniline tugi.</t>
  </si>
  <si>
    <t>Markri OÜ 06.06.24</t>
  </si>
  <si>
    <t>Epson interaktiivne projektor EB-770Fi
Seinakinnitus V12HA06A06 / ELPMB62
Sõrme asukoha sensor Finger Touch Unit V12H007A24
+ Matt tahvel 1 tk</t>
  </si>
  <si>
    <t>Kiudoptiline lühter: optilise kiu kardin loob huvitavaid valgusefekte.</t>
  </si>
  <si>
    <t>KIUDOPTILINE LÜHTER e-pood</t>
  </si>
  <si>
    <t>Suurepärane vahend visuaalseks stimuleerimiseks; tähelepanu kõrvale juhtija, sobib rahustamiseks, lõõgastumiseks ja teraapilisteks sensoorseteks tegevusteks. Stimuleerib visuaalset meelt ja kujutlusvõimet. Värviliste kiudude all istudes saab laps passiivselt vaadata kuidas värvid muutuvad ja helendavad, kiude katsuda ning lähemalt värvide vahetumist uurida.</t>
  </si>
  <si>
    <t>Otibot humanoid, 10 tk</t>
  </si>
  <si>
    <t>OTI-BOT ROBOT e-pood</t>
  </si>
  <si>
    <t xml:space="preserve">Väikeklassides, kus õpivad HEV-õpilased võiks olla igas klassiruumis Otibot humanoid, mis on disainitud kaasavaks hariduseks ja õppimiseks klassiruumis. Oti-Bot on paljude võimalustega sotsiaalne humanoidrobot. Oti-Bot on suurepärane vahend keeleõppeks. Tal on kaamera, mikrofon, kõlar, võimalus programmeerida pea liikumist, väljendab 12 erinevat emotsiooni. </t>
  </si>
  <si>
    <t>VRC-prillid koos õppematerjalidega 1 kmpl</t>
  </si>
  <si>
    <t>Futuclass OÜ 19.12.24</t>
  </si>
  <si>
    <t xml:space="preserve">HEV-õpilastele on eriti oluline õpetegevuse mitmekesistamine. VRC-prillide ja vastava tarkvara ja õppeprogrammid võimaldavad seda suurepäraselt. </t>
  </si>
  <si>
    <t xml:space="preserve">Kommunikaator Bigmack (5 tk)- ühe sõnumi kommunikaator, mille salvestusaeg on kokku 2 minutit.  a`330.- =990.- </t>
  </si>
  <si>
    <t>Invaru 30.05.24</t>
  </si>
  <si>
    <t>See on ühe sõnumi kommunikaator, mille salvestusaeg on kokku 2 minutit. Sõnumi nupu peale on võimalik lisada piltsümbol. Selle kommunikaatori abil on kõnetul või vähese kõnega õpilasel võimalik edastada soove ja vajadusi nagu näiteks „ma tahan“ „ma soovin“; osaleda tegevustes „pööra lehte“, „minu kord“ jne. Kommunikaatorit saab ära kasutada erivajadusega õpilase motivatsiooni tõstmisel. Sellega saab salvestada loost või laulust korduva fraasi, et kõnetu õpilane saaks seda õigel ajal taasesitada, mis tagab talle parema osaluse õppetöös, ühisnäidendis või mõnes muus etteastes.</t>
  </si>
  <si>
    <t>Kaasaskantav kõlar 4 tk</t>
  </si>
  <si>
    <t>Nordic Digital AS 05.06.24</t>
  </si>
  <si>
    <t>Kaasaskantav juhtmevaba kõlar 2 tk</t>
  </si>
  <si>
    <t>Laste rahunemiseks ja lastega meditatsiooni läbiviimiseks vajalik hea helikvaliteediga kõlarid. Aitab lapsel lõõgastuda ja eemalduda liigsetest mõtetest.</t>
  </si>
  <si>
    <t>kaasaskantav kõlar</t>
  </si>
  <si>
    <t>Õuesõppe tunnid, + liikumisõpetuse tunnid</t>
  </si>
  <si>
    <t>seadmed  laste, noorte ja lastevanemate teraapia, õpi- ja nõustamise läbiviimiseks</t>
  </si>
  <si>
    <t>JBL kõlar mikrofoniga</t>
  </si>
  <si>
    <t>Heli salvestavad mikrofonid 4 kompl</t>
  </si>
  <si>
    <t>OÜ Rekato 05.06.24</t>
  </si>
  <si>
    <t>juhtmega kõrvaklapid 30tk</t>
  </si>
  <si>
    <t>Galador 05.06.24</t>
  </si>
  <si>
    <t xml:space="preserve">Vajalikud iseseisvalt oma ülesande täitmisel klassist eraldi omas tempos. Saab keskenduda paremini õppetegevusele ja ülesande lahendamisele. Tavaklassis õppivatel HEV-õpilastel tuleb võimaldada pidev ligipääs just neile kohandatud tehnilistele õppevahenditele, et nad suudaksid eakaaslastega samal tasemel õppida. </t>
  </si>
  <si>
    <t>Kõrvapealsed klapid, 26 tk</t>
  </si>
  <si>
    <t>helisummutavad välised kõrvaklapid, Ipadiga ühilduvad; 30 tk</t>
  </si>
  <si>
    <t xml:space="preserve">Koolis õpib 62 tõhustatud toe ja 24 eritoe otsusega õpilast. Kõrvaklapid võimaldavad õpilastel kuulata õppetöös helifaile, teha e-tasemetöid, pidada oma personaalset õpijärge klassitunnis. Samas kõrvaklappide kasutamine toetab tähelepanu ja keskendumisraskustega õpilasi süvenemisel. Vajalikud iseseisvalt oma ülesande täitmisel klassist eraldi omas tempos. Saab keskenduda paremini õppetegevusele ja ülesande lahendamisele. Tavaklassis õppivatel HEV-õpilastel tuleb võimaldada pidev ligipääs just neile kohandatud tehnilistele õppevahenditele, et nad suudaksid eakaaslastega samal tasemel õppida. </t>
  </si>
  <si>
    <t>Juhtmevabad kõrvaklapid 30 tk</t>
  </si>
  <si>
    <t>Kõrvapealsed kõrvaklapid, koos mikrofoniga, 3,5mm kombineeritud ühenduspistik. 15 tk</t>
  </si>
  <si>
    <t>HP ColorLaserJet CP5225N A3 värvilaserprinter</t>
  </si>
  <si>
    <t>Nõustamise näitliku materjali ja infomaterjali printimiseks.</t>
  </si>
  <si>
    <t>LAMINAATOR GBC Inspire Plus A3 valg, 1 tk</t>
  </si>
  <si>
    <t>Infotark AS 28.05.24</t>
  </si>
  <si>
    <t>HEV-laste õppematerjalide (näitevahendid, mängukaardid jms) kiletamiseks, et tagada materjalide pikemaajalist kestvust.</t>
  </si>
  <si>
    <t>televiisor</t>
  </si>
  <si>
    <t>Televiisor _ Sony Estonia e-pood</t>
  </si>
  <si>
    <t>klassis pildi suurelt kuvamiseks, projektori ja ekraani asemel, otseühendus arvutiga</t>
  </si>
  <si>
    <t>BenQ TH585P Dataprojektor, full HD, minimaalselt 1,5m ekraani kõrgusega. 1 tk</t>
  </si>
  <si>
    <t>PROJEKTOR</t>
  </si>
  <si>
    <t>Interaktiivse tahvli kasutamiseks on vaja projektorit.</t>
  </si>
  <si>
    <t>i-PAD tahvelarvutid 50 tk</t>
  </si>
  <si>
    <t>iPad 10.9_ e-pood</t>
  </si>
  <si>
    <t>Koolis õpib 40 tõhustatud toe ja 17 eritoe otsusega õpilast ning 197 üldtoega õpilast.  Iga HEV laps tavaklassis vajab oma personaalset seadet, kus oleks õpijärg (nt OPIQ´u individuaalsed ülesanded). Lisandväärtusena õpetajatel on võimalus mitmekesistada õppetegevust IKT vahendeid kasutades. Tahvel ja klaviatuur on kasutusel üheaegselt. Klaviatuur võimaldab kasutada tahvli täisekraani. Töökindel digivahend HEV-õpilasele õppetööks vajalike ülesannete, projektide jne täitmiseks, innovaaatilise ja kaasaegse õppe korraldamine, HEV-õpilaste IKT vahendite kasutamise oskuse kujundamine ja lisandväärtuse loomine koolikeskonnas. Tahvlid on valitud eesmärgiga HEV õpilaste õpet läbi interaktiivsete vahendite muuta nii individuaalsemaks kui võimaldada neil osaleda ka vajadusel grupitöös. HEV-õpilastele on eriti oluline õpetegevuse mitmekesistamine. Võimalus luua visuaal, tähelepanu haaramine ja seoste loomise lihtsustamist ning toetada ja arendada igapäevaeluga seotud vahendite kasutamist.</t>
  </si>
  <si>
    <t>i-PAD tahvelarvutite klaviatuurid 50 tk</t>
  </si>
  <si>
    <t>Apple Magic Keyboard e-pood</t>
  </si>
  <si>
    <t>tahvelarvutid ( 10 tk)</t>
  </si>
  <si>
    <t>PT Mikro OÜ 06.06.24</t>
  </si>
  <si>
    <t>Õpilaste digioskuste arendamine, õppetö mitmekesistamine.</t>
  </si>
  <si>
    <t>Tahvelarvutid 30 tk</t>
  </si>
  <si>
    <t>iPad 10.9" 2022  64 Gb, 15 tk</t>
  </si>
  <si>
    <t xml:space="preserve">Õpikuid neil vähem enamus õppematerjalist OPIQ keskkonnas. St iga LÕK (HEV laps tavaklassis samuti) laps vajab oma personaalset seadet, kus oleks õpijärg. Lisaks siis kaaned, kaitseklaasid ja tahvliga ühilduvad heli summutavad välised kõrvaklapid. Võimaldavad teha rahulikult oma õppetööd. </t>
  </si>
  <si>
    <t>kaitsekaaned iPadidele, 15 tk</t>
  </si>
  <si>
    <t>Apple iPad Air 10.9 kaitsekaaned e-pood</t>
  </si>
  <si>
    <t xml:space="preserve">Korralikud kaaned on üliolulised tagamaks tahvlite vastupidavuse. Arvestades, ei meil on ka afektihoogudega õpilasi, on need väga olulised. </t>
  </si>
  <si>
    <t>USB laadimisalus 10-le nutiseadmele, 5V 2.4A pordi kohta, 94W; 5 tk</t>
  </si>
  <si>
    <t>USB laadimisalus Arvutitark e-pood</t>
  </si>
  <si>
    <t>Vajalik tahvelarvutite laadimiseks, klassilaual kasutatav, võtab vähe ruumi. Vajalik klassiruumidesse, kus õpivad HEV-õpilased, et õppetööks vajaikud seadmed oleksid õppetöö ajal töövalmis. Koolis õpib 62 tõhustatud toe ja 24 eritoe otsusega õpilast. Kui õpetaja kasutab õppetunnis erinevaid seadmeid, siis on oluline, et seadmed oleks laetud ja kasutamiseks valmis kõigile õpilastele.</t>
  </si>
  <si>
    <t>Uus lauaarvuti Dell I5/8GB/256/Win11PRO 15 tk Arvuti tüüp: lauaarvuti. Korpuse tüüp - lauapealne mini. Arvuti jõudlus: minimaalselt Windows 11 Pro/Edu soovituslikud tingimused arvestusega, et ekspluatatsiooniaeg minimaalselt 5 aastat.
Ühendatavus: HDM/Displayport, RJ45 pesa ja minimaalselt 1 x USB-C pesa ja 4 x USB-A pesa, 3,5mm kombineeritud (sisend+väljund) sisend.</t>
  </si>
  <si>
    <t>Monitor full HD, Dell E2424HS + ekraani filter; HDMI/Displayport, minimaalslet 23", reguleeritav kõrgus, minimaalslet 1,5m videokaabel. Monitoridele vajalik ekraanifilter kõrvalt vaatamise piiramisega. 15 tk</t>
  </si>
  <si>
    <t>Dell KB813 Smartcard Klaviatuur koos ID-kaardi lugejaga ja optiline hiir vähemalt 1,8m juhtmega. Klaviatuur Eesti paigutusega. 15 tk</t>
  </si>
  <si>
    <t>Arvuti+monitor 3tk</t>
  </si>
  <si>
    <t>HP proone all-in-one e-pood</t>
  </si>
  <si>
    <t>Koolis on HEV-õpilased õppimas koos tavaõpilastega ning lisaks toimub HEV-õpilaste õppetöö väiksemates gruppides või individuaalselt. Arvutid on õpetajatele mõeldud abivahend kasutamaks õppematerjalide loomisel ning tundide läbiviimisel IKT vahendite kasutamise integreerimisel. Seadmed paigutatakse klassiruumidesse, kus on esitlustehnika (projektor, interaktiivne tahvel, televiisori ekraan) ning kus HEV-õpilased õpivad koos tavaõpilastega.</t>
  </si>
  <si>
    <t>sülearvutid  12tk</t>
  </si>
  <si>
    <t>Lenovo ThinkPad e-pood</t>
  </si>
  <si>
    <t xml:space="preserve">Õppetöös kasutamiseks mõeldud sülearvutid, mida saavad kasutada HEV õpilased samal ajal, kui teistele antud erinevaid  ülesandeid. Võimalus lisada erinevaid ülesandeid HEV-õpilastele individuaal-, paaris- või väiksemas grupitöös. Õpilane saab täita teste vm individuaalseid ülesandeid, mis toetavad just tema arengu vajadusi. Lisaks HEV-õpilastel on võimalus õppida sülearvutit kasutama, mis on oluline oskus igapäevaelu toimingutel. </t>
  </si>
  <si>
    <t>Sülearvutid, 26 tk</t>
  </si>
  <si>
    <t xml:space="preserve">Puutetundliku ekraaniga tugevad ja vastupidavad äriklassi sülearvutid, mille ekraan avaneb vähemalt 180 kraadi. Tavaklassis õppivad HEV-õpilased ei saa hiire kasutamisega hakkama ning seetõttu peaksid need arvutid olema puutetundliku ekraaniga, mida saab juhtida ka sõrmedega ekraanile vajutades. Selleks peab korpus olema tugev ja võimaldama täielikku avamist. Tavaklassis õppivatel HEV-õpilastel tuleb võimaldada pidev ligipääs just neile kohandatud tehnilistele õppevahenditele, et nad suudaksid eakaaslastega samal tasemel õppida. </t>
  </si>
  <si>
    <t>Sülearvutile vaikne hiir, 26 tk</t>
  </si>
  <si>
    <t>Logitech  hiir e-pood</t>
  </si>
  <si>
    <t xml:space="preserve">Tavaklassis õppivatel HEV-õpilastel tuleb võimaldada pidev ligipääs just neile kohandatud tehnilistele õppevahenditele, et nad suudaksid eakaaslastega samal tasemel õppida. </t>
  </si>
  <si>
    <t>Ergonoomiline hiirematt, 26 tk</t>
  </si>
  <si>
    <t>Ergonoomiline hiirematt e-pood</t>
  </si>
  <si>
    <t>Sülearvutite laadimiskapp</t>
  </si>
  <si>
    <t>AJ Tooted 07.06.24</t>
  </si>
  <si>
    <t>Arvuti interaktiivsele tahvlile 4 tk</t>
  </si>
  <si>
    <t>Digistep OÜ 06.06.24</t>
  </si>
  <si>
    <t>Juhtmevaba arvuti klaviatuur 4 tk</t>
  </si>
  <si>
    <t>kliimaseade + paigaldus 1 tk</t>
  </si>
  <si>
    <t>SoojusGrupp OÜ 21.05.24</t>
  </si>
  <si>
    <t>Suurema klassiruumi vaheseina tekitamise tagajärjel on vajalik ühes ruumis lisakütte seadet, et tagada eraldatud ruumis nõuetekohane õhutemperatuur.</t>
  </si>
  <si>
    <t>KÕIK KOKKU</t>
  </si>
  <si>
    <t>Taotluses on arvestatud nii KM tõusuga 22%-lt 24%le alates juuli 2025 ning lisaks toodete võimaliku turu hinnatõusuga 1-2 aasta vahemikus</t>
  </si>
  <si>
    <r>
      <rPr>
        <sz val="12"/>
        <color rgb="FFFF0000"/>
        <rFont val="Calibri"/>
        <family val="2"/>
        <charset val="186"/>
      </rPr>
      <t xml:space="preserve">Seoses sellega, et arvutiklass luuakse teises õppehoones, siis uude hoonde õppeklassi ei sobinud esimeses taotluses planeeritud mööblikomplekt. Viimane asendatakse sobivama komplektiga, mis on lisatud muudatustaotluse juurde järgmisel real. </t>
    </r>
    <r>
      <rPr>
        <sz val="12"/>
        <color rgb="FF000000"/>
        <rFont val="Calibri"/>
      </rPr>
      <t>HEV õpilaste puhul on oluline, et ruum, milles õppetöö toimub, oleks võimalikult avar ja selles saaks kiiresti asukohti vahetada. Teisaldatav mööbel võimaldab õpperuumi kiirelt kohandada HEV õpilaste tarbeks. Toolid ja lauad saab paigutada ümber ja/või  kujundada neist tavapärasest erinev ruumiplaneering ning seega õpet läbi viia iga õpilase eripära arvestades. Kerge teisaldatav mööbel annab võimaluse ruumi kujundamisse kaasata ka õpilased ise. Siin on tegemist ka sotsiaalsete oskuste arendamisega. Lauad on kasutatavad ühekaupa või seatavad poolringiks, ringiks või S-kujuliseks riviks rühmatööde tegemiseks. Vajadusel saab lauaplaadi üles tõsta ning mitu lauda üksteise sisse lükata, et need võtaks võimalikult vähe ruumi. Hõlpsaks liigutamiseks on õpilaslaud varustatud ratastega. Tooli ergonoomiline disain pakub optimaalset istumismugavust. Ühes tükis iste ja seljatugi on valmistatud polüpropüleenist, mis on väga vastupidav ja kergesti puhastatav. Spetsiaalsed jalaotsikud vähendavad kriipivat heli tooli liigutamisel ja kaitsevad põrandat kriimustuste eest. Ruumisäästlikuks ladustamiseks on kuni viis tooli üksteise otsa virnastatavad. Lisaks on oluline, et klassiruumi mööbli komplekteerimine moodustaks klassis terviku, seetõttu on oluline kaasajastada õpetaja ja tugispetsialisti tööks vajalikud lauad ja toolid.</t>
    </r>
  </si>
  <si>
    <r>
      <rPr>
        <sz val="11"/>
        <color rgb="FFFF0000"/>
        <rFont val="Aptos Narrow"/>
        <charset val="186"/>
        <scheme val="minor"/>
      </rPr>
      <t>Seoses sellega, et arvutiklass luuakse teises õppehoones, siis uude hoonde õppeklassi ei sobinud esimeses taotluses planeeritud mööblikomplekt. Viimane asendatakse valitud sobivamate komplektidega.</t>
    </r>
    <r>
      <rPr>
        <sz val="11"/>
        <color rgb="FF000000"/>
        <rFont val="Aptos Narrow"/>
        <family val="2"/>
        <scheme val="minor"/>
      </rPr>
      <t xml:space="preserve"> HEV õpilaste puhul on oluline, et ruum, milles õppetöö toimub, oleks võimalikult avar ja selles saaks kiiresti asukohti vahetada. Teisaldatav mööbel võimaldab õpperuumi kiirelt kohandada HEV õpilaste tarbeks. Toolid ja lauad saab paigutada ümber ja/või  kujundada neist tavapärasest erinev ruumiplaneering ning seega õpet läbi viia iga õpilase eripära arvestades. Kerge teisaldatav mööbel annab võimaluse ruumi kujundamisse kaasata ka õpilased ise. Siin on tegemist ka sotsiaalsete oskuste arendamisega. Lauad on kasutatavad ühekaupa või seatavad poolringiks, ringiks või S-kujuliseks riviks rühmatööde tegemiseks. Vajadusel saab lauaplaadi üles tõsta ning mitu lauda üksteise sisse lükata, et need võtaks võimalikult vähe ruumi. Hõlpsaks liigutamiseks on õpilaslaud varustatud ratastega. Tooli ergonoomiline disain pakub optimaalset istumismugavust. Ühes tükis iste ja seljatugi on valmistatud polüpropüleenist, mis on väga vastupidav ja kergesti puhastatav. Spetsiaalsed jalaotsikud vähendavad kriipivat heli tooli liigutamisel ja kaitsevad põrandat kriimustuste eest. Ruumisäästlikuks ladustamiseks on kuni viis tooli üksteise otsa virnastatavad. Lisaks on oluline, et klassiruumi mööbli komplekteerimine moodustaks klassis terviku, seetõttu on oluline kaasajastada õpetaja ja tugispetsialisti tööks vajalikud lauad ja toolid.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</si>
</sst>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2]\ * #,##0.00_);_([$€-2]\ * \(#,##0.00\);_([$€-2]\ * &quot;-&quot;??_);_(@_)"/>
    <numFmt numFmtId="165" formatCode="#,##0\ [$€-1];[Red]\-#,##0\ [$€-1]"/>
    <numFmt numFmtId="166" formatCode="_-[$€-2]\ * #,##0.00_-;\-[$€-2]\ * #,##0.00_-;_-[$€-2]\ * &quot;-&quot;??_-;_-@_-"/>
  </numFmts>
  <fonts count="76">
    <font>
      <sz val="11"/>
      <color theme="1"/>
      <name val="Aptos Narrow"/>
      <family val="2"/>
      <scheme val="minor"/>
    </font>
    <font>
      <u/>
      <sz val="11"/>
      <color theme="10"/>
      <name val="Aptos Narrow"/>
      <family val="2"/>
      <scheme val="minor"/>
    </font>
    <font>
      <b/>
      <sz val="11"/>
      <color theme="1"/>
      <name val="Calibri"/>
    </font>
    <font>
      <b/>
      <sz val="11"/>
      <color theme="1"/>
      <name val="Aptos Narrow"/>
      <family val="2"/>
      <scheme val="minor"/>
    </font>
    <font>
      <b/>
      <sz val="12"/>
      <color rgb="FF000000"/>
      <name val="Aptos Narrow"/>
      <scheme val="minor"/>
    </font>
    <font>
      <sz val="11"/>
      <color rgb="FF000000"/>
      <name val="Aptos Narrow"/>
      <scheme val="minor"/>
    </font>
    <font>
      <sz val="11"/>
      <color theme="1"/>
      <name val="Aptos Narrow"/>
      <family val="2"/>
      <scheme val="minor"/>
    </font>
    <font>
      <b/>
      <sz val="11"/>
      <color rgb="FFFF0000"/>
      <name val="Aptos Narrow"/>
      <family val="2"/>
      <scheme val="minor"/>
    </font>
    <font>
      <b/>
      <sz val="12"/>
      <color theme="1"/>
      <name val="Calibri"/>
    </font>
    <font>
      <b/>
      <sz val="11"/>
      <color rgb="FF000000"/>
      <name val="Aptos Narrow"/>
      <family val="2"/>
      <scheme val="minor"/>
    </font>
    <font>
      <sz val="11"/>
      <color rgb="FF000000"/>
      <name val="Aptos Narrow"/>
      <family val="2"/>
      <scheme val="minor"/>
    </font>
    <font>
      <u/>
      <sz val="11"/>
      <color theme="10"/>
      <name val="Aptos Narrow"/>
      <scheme val="minor"/>
    </font>
    <font>
      <b/>
      <u/>
      <sz val="11"/>
      <color rgb="FF000000"/>
      <name val="Aptos Narrow"/>
      <family val="2"/>
      <scheme val="minor"/>
    </font>
    <font>
      <sz val="12"/>
      <color rgb="FFFF0000"/>
      <name val="Calibri"/>
    </font>
    <font>
      <u/>
      <sz val="11"/>
      <color theme="1"/>
      <name val="Calibri"/>
    </font>
    <font>
      <sz val="12"/>
      <color theme="1"/>
      <name val="Calibri"/>
    </font>
    <font>
      <b/>
      <sz val="12"/>
      <color rgb="FF000000"/>
      <name val="Calibri"/>
    </font>
    <font>
      <b/>
      <sz val="11"/>
      <color rgb="FF000000"/>
      <name val="Aptos Narrow"/>
      <scheme val="minor"/>
    </font>
    <font>
      <b/>
      <u/>
      <sz val="12"/>
      <color rgb="FF000000"/>
      <name val="Calibri"/>
    </font>
    <font>
      <sz val="12"/>
      <color rgb="FF000000"/>
      <name val="Calibri"/>
    </font>
    <font>
      <sz val="11"/>
      <color rgb="FF000000"/>
      <name val="Calibri"/>
      <family val="2"/>
      <charset val="186"/>
    </font>
    <font>
      <sz val="11"/>
      <color rgb="FF000000"/>
      <name val="Calibri"/>
    </font>
    <font>
      <b/>
      <sz val="11"/>
      <color rgb="FF000000"/>
      <name val="Calibri"/>
    </font>
    <font>
      <b/>
      <u/>
      <sz val="11"/>
      <color rgb="FF000000"/>
      <name val="Calibri"/>
    </font>
    <font>
      <sz val="11"/>
      <color theme="1"/>
      <name val="Calibri"/>
    </font>
    <font>
      <b/>
      <sz val="11"/>
      <color rgb="FF000000"/>
      <name val="Calibri"/>
      <family val="2"/>
      <charset val="186"/>
    </font>
    <font>
      <u/>
      <sz val="11"/>
      <color rgb="FF000000"/>
      <name val="Calibri"/>
      <family val="2"/>
      <charset val="186"/>
    </font>
    <font>
      <b/>
      <sz val="11"/>
      <color rgb="FF000000"/>
      <name val="Aptos Narrow"/>
      <charset val="1"/>
    </font>
    <font>
      <sz val="11"/>
      <color rgb="FF1A1A1A"/>
      <name val="Calibri"/>
    </font>
    <font>
      <sz val="11"/>
      <color rgb="FF000000"/>
      <name val="Aptos Narrow"/>
      <charset val="1"/>
    </font>
    <font>
      <sz val="12"/>
      <color rgb="FF555555"/>
      <name val="Prompt"/>
      <charset val="1"/>
    </font>
    <font>
      <sz val="11"/>
      <color rgb="FF555555"/>
      <name val="Aptos Narrow"/>
      <scheme val="minor"/>
    </font>
    <font>
      <u/>
      <sz val="11"/>
      <color rgb="FF0000FF"/>
      <name val="Calibri"/>
    </font>
    <font>
      <sz val="11"/>
      <name val="Calibri"/>
    </font>
    <font>
      <u/>
      <sz val="11"/>
      <color rgb="FF555555"/>
      <name val="Calibri"/>
    </font>
    <font>
      <sz val="11"/>
      <color rgb="FF1F1F1F"/>
      <name val="Aptos Narrow"/>
      <scheme val="minor"/>
    </font>
    <font>
      <sz val="11"/>
      <color rgb="FF555555"/>
      <name val="Calibri"/>
    </font>
    <font>
      <u/>
      <sz val="12"/>
      <color rgb="FF000000"/>
      <name val="Calibri"/>
    </font>
    <font>
      <u/>
      <sz val="12"/>
      <color rgb="FF1155CC"/>
      <name val="Calibri"/>
    </font>
    <font>
      <sz val="12"/>
      <color rgb="FF232323"/>
      <name val="Calibri"/>
    </font>
    <font>
      <u/>
      <sz val="11"/>
      <color theme="10"/>
      <name val="Calibri"/>
    </font>
    <font>
      <b/>
      <sz val="11"/>
      <color rgb="FF000000"/>
      <name val="Calibri"/>
      <family val="2"/>
    </font>
    <font>
      <u/>
      <sz val="11"/>
      <color rgb="FF0563C1"/>
      <name val="Calibri"/>
      <family val="2"/>
      <charset val="186"/>
    </font>
    <font>
      <b/>
      <sz val="11"/>
      <color rgb="FF000000"/>
      <name val="Calibri"/>
      <family val="2"/>
      <charset val="1"/>
    </font>
    <font>
      <b/>
      <u/>
      <sz val="11"/>
      <color theme="10"/>
      <name val="Aptos Narrow"/>
      <family val="2"/>
      <scheme val="minor"/>
    </font>
    <font>
      <sz val="11"/>
      <color rgb="FF000000"/>
      <name val="Calibri"/>
      <charset val="186"/>
    </font>
    <font>
      <b/>
      <sz val="11"/>
      <color rgb="FF000000"/>
      <name val="Calibri"/>
      <charset val="186"/>
    </font>
    <font>
      <b/>
      <u/>
      <sz val="11"/>
      <color rgb="FF000000"/>
      <name val="Aptos Narrow"/>
      <scheme val="minor"/>
    </font>
    <font>
      <b/>
      <sz val="12"/>
      <color theme="3" tint="0.499984740745262"/>
      <name val="Calibri"/>
    </font>
    <font>
      <b/>
      <sz val="12"/>
      <color theme="3" tint="0.499984740745262"/>
      <name val="Aptos Narrow"/>
      <family val="2"/>
      <scheme val="minor"/>
    </font>
    <font>
      <u/>
      <sz val="11"/>
      <color rgb="FF000000"/>
      <name val="Aptos Narrow"/>
      <family val="2"/>
      <scheme val="minor"/>
    </font>
    <font>
      <sz val="11"/>
      <color rgb="FF000000"/>
      <name val="Calibri"/>
      <family val="2"/>
    </font>
    <font>
      <b/>
      <u/>
      <sz val="12"/>
      <color rgb="FF000000"/>
      <name val="Aptos Narrow"/>
      <family val="2"/>
      <scheme val="minor"/>
    </font>
    <font>
      <sz val="11"/>
      <color rgb="FFFF0000"/>
      <name val="Calibri"/>
    </font>
    <font>
      <sz val="11"/>
      <color theme="1"/>
      <name val="Aptos Narrow"/>
      <charset val="1"/>
    </font>
    <font>
      <b/>
      <sz val="11"/>
      <color theme="4"/>
      <name val="Aptos Narrow"/>
      <family val="2"/>
      <scheme val="minor"/>
    </font>
    <font>
      <sz val="11"/>
      <color rgb="FFFF0000"/>
      <name val="Aptos Narrow"/>
      <scheme val="minor"/>
    </font>
    <font>
      <sz val="11"/>
      <color theme="1"/>
      <name val="Aptos Narrow"/>
      <scheme val="minor"/>
    </font>
    <font>
      <sz val="11"/>
      <color theme="1"/>
      <name val="Calibri"/>
      <family val="2"/>
      <charset val="186"/>
    </font>
    <font>
      <b/>
      <u/>
      <sz val="11"/>
      <color theme="1"/>
      <name val="Aptos Narrow"/>
      <family val="2"/>
      <scheme val="minor"/>
    </font>
    <font>
      <b/>
      <sz val="11"/>
      <color theme="1"/>
      <name val="Calibri"/>
      <family val="2"/>
      <charset val="186"/>
    </font>
    <font>
      <b/>
      <sz val="11"/>
      <color theme="1"/>
      <name val="Aptos Narrow"/>
      <charset val="1"/>
    </font>
    <font>
      <sz val="11"/>
      <color theme="1"/>
      <name val="Calibri"/>
      <charset val="186"/>
    </font>
    <font>
      <u/>
      <sz val="11"/>
      <color theme="1"/>
      <name val="Aptos Narrow"/>
      <family val="2"/>
      <scheme val="minor"/>
    </font>
    <font>
      <b/>
      <sz val="11"/>
      <color theme="1"/>
      <name val="Calibri"/>
      <charset val="186"/>
    </font>
    <font>
      <b/>
      <u/>
      <sz val="12"/>
      <color theme="1"/>
      <name val="Calibri"/>
    </font>
    <font>
      <b/>
      <u/>
      <sz val="11"/>
      <color theme="1"/>
      <name val="Aptos Narrow"/>
      <scheme val="minor"/>
    </font>
    <font>
      <sz val="11"/>
      <color theme="1"/>
      <name val="Calibri"/>
      <family val="2"/>
      <charset val="1"/>
    </font>
    <font>
      <b/>
      <u/>
      <sz val="11"/>
      <color theme="1"/>
      <name val="Calibri"/>
    </font>
    <font>
      <b/>
      <sz val="11"/>
      <color theme="1"/>
      <name val="Aptos Narrow"/>
      <scheme val="minor"/>
    </font>
    <font>
      <b/>
      <sz val="14"/>
      <color rgb="FFFF0000"/>
      <name val="Aptos Narrow"/>
      <family val="2"/>
      <scheme val="minor"/>
    </font>
    <font>
      <sz val="12"/>
      <color rgb="FFFF0000"/>
      <name val="Calibri"/>
      <family val="2"/>
      <charset val="186"/>
    </font>
    <font>
      <sz val="12"/>
      <color rgb="FF000000"/>
      <name val="Calibri"/>
      <family val="2"/>
      <charset val="186"/>
    </font>
    <font>
      <sz val="11"/>
      <color rgb="FFFF0000"/>
      <name val="Aptos Narrow"/>
      <charset val="186"/>
      <scheme val="minor"/>
    </font>
    <font>
      <sz val="11"/>
      <color rgb="FF000000"/>
      <name val="Aptos Narrow"/>
      <charset val="186"/>
      <scheme val="minor"/>
    </font>
    <font>
      <b/>
      <sz val="11"/>
      <color rgb="FFFF0000"/>
      <name val="Aptos Narrow"/>
      <charset val="186"/>
      <scheme val="minor"/>
    </font>
  </fonts>
  <fills count="7">
    <fill>
      <patternFill patternType="none"/>
    </fill>
    <fill>
      <patternFill patternType="gray125"/>
    </fill>
    <fill>
      <patternFill patternType="solid">
        <fgColor theme="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auto="1"/>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auto="1"/>
      </right>
      <top style="thin">
        <color rgb="FF000000"/>
      </top>
      <bottom/>
      <diagonal/>
    </border>
    <border>
      <left style="thin">
        <color rgb="FF000000"/>
      </left>
      <right style="thin">
        <color rgb="FF000000"/>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auto="1"/>
      </top>
      <bottom/>
      <diagonal/>
    </border>
    <border>
      <left/>
      <right style="thin">
        <color auto="1"/>
      </right>
      <top/>
      <bottom/>
      <diagonal/>
    </border>
    <border>
      <left style="thin">
        <color rgb="FF000000"/>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rgb="FF000000"/>
      </top>
      <bottom/>
      <diagonal/>
    </border>
    <border>
      <left style="thin">
        <color rgb="FFCCCCCC"/>
      </left>
      <right style="thin">
        <color rgb="FF000000"/>
      </right>
      <top style="thin">
        <color rgb="FF000000"/>
      </top>
      <bottom style="thin">
        <color rgb="FFCCCCCC"/>
      </bottom>
      <diagonal/>
    </border>
    <border>
      <left style="thin">
        <color rgb="FFCCCCCC"/>
      </left>
      <right style="thin">
        <color rgb="FF000000"/>
      </right>
      <top style="thin">
        <color rgb="FFCCCCCC"/>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s>
  <cellStyleXfs count="3">
    <xf numFmtId="0" fontId="0" fillId="0" borderId="0"/>
    <xf numFmtId="0" fontId="1" fillId="0" borderId="0" applyNumberFormat="0" applyFill="0" applyBorder="0" applyAlignment="0" applyProtection="0"/>
    <xf numFmtId="0" fontId="11" fillId="0" borderId="0" applyNumberFormat="0" applyFill="0" applyBorder="0" applyAlignment="0" applyProtection="0"/>
  </cellStyleXfs>
  <cellXfs count="631">
    <xf numFmtId="0" fontId="0" fillId="0" borderId="0" xfId="0"/>
    <xf numFmtId="0" fontId="0" fillId="0" borderId="0" xfId="0" applyAlignment="1">
      <alignment vertical="top" wrapText="1"/>
    </xf>
    <xf numFmtId="0" fontId="0" fillId="0" borderId="1" xfId="0"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vertical="top" wrapText="1"/>
    </xf>
    <xf numFmtId="0" fontId="3" fillId="0" borderId="1" xfId="0" applyFont="1" applyBorder="1" applyAlignment="1">
      <alignment vertical="top"/>
    </xf>
    <xf numFmtId="0" fontId="0" fillId="0" borderId="0" xfId="0" applyAlignment="1">
      <alignment vertical="top"/>
    </xf>
    <xf numFmtId="0" fontId="0" fillId="2" borderId="3" xfId="0" applyFill="1" applyBorder="1" applyAlignment="1">
      <alignment vertical="top"/>
    </xf>
    <xf numFmtId="0" fontId="0" fillId="2" borderId="1" xfId="0" applyFill="1" applyBorder="1" applyAlignment="1">
      <alignment vertical="top" wrapText="1"/>
    </xf>
    <xf numFmtId="0" fontId="0" fillId="2" borderId="1" xfId="0" applyFill="1" applyBorder="1" applyAlignment="1">
      <alignment vertical="top"/>
    </xf>
    <xf numFmtId="10" fontId="0" fillId="3" borderId="1" xfId="0" applyNumberFormat="1" applyFill="1" applyBorder="1" applyAlignment="1">
      <alignment vertical="top"/>
    </xf>
    <xf numFmtId="0" fontId="0" fillId="2" borderId="0" xfId="0" applyFill="1" applyAlignment="1">
      <alignment vertical="top"/>
    </xf>
    <xf numFmtId="0" fontId="0" fillId="2" borderId="5" xfId="0" applyFill="1" applyBorder="1" applyAlignment="1">
      <alignment vertical="top"/>
    </xf>
    <xf numFmtId="0" fontId="0" fillId="0" borderId="1" xfId="0" applyBorder="1" applyAlignment="1">
      <alignment vertical="top"/>
    </xf>
    <xf numFmtId="164" fontId="0" fillId="2" borderId="1" xfId="0" applyNumberFormat="1" applyFill="1" applyBorder="1" applyAlignment="1">
      <alignment vertical="top"/>
    </xf>
    <xf numFmtId="0" fontId="0" fillId="0" borderId="0" xfId="0" applyAlignment="1">
      <alignment horizontal="left" vertical="top"/>
    </xf>
    <xf numFmtId="0" fontId="10" fillId="2" borderId="1" xfId="0" applyFont="1" applyFill="1" applyBorder="1" applyAlignment="1">
      <alignment vertical="top" wrapText="1"/>
    </xf>
    <xf numFmtId="164" fontId="9" fillId="5" borderId="1" xfId="0" applyNumberFormat="1" applyFont="1" applyFill="1" applyBorder="1" applyAlignment="1">
      <alignment vertical="top"/>
    </xf>
    <xf numFmtId="0" fontId="12" fillId="0" borderId="0" xfId="2" applyFont="1" applyAlignment="1">
      <alignment vertical="top" wrapText="1"/>
    </xf>
    <xf numFmtId="0" fontId="10" fillId="2" borderId="8" xfId="0" applyFont="1" applyFill="1" applyBorder="1" applyAlignment="1">
      <alignment vertical="top" wrapText="1"/>
    </xf>
    <xf numFmtId="0" fontId="16" fillId="2" borderId="1" xfId="0" applyFont="1" applyFill="1" applyBorder="1" applyAlignment="1">
      <alignment vertical="top" wrapText="1"/>
    </xf>
    <xf numFmtId="0" fontId="17" fillId="2" borderId="1" xfId="0" applyFont="1" applyFill="1" applyBorder="1" applyAlignment="1">
      <alignment vertical="top"/>
    </xf>
    <xf numFmtId="164" fontId="9" fillId="2" borderId="1" xfId="0" applyNumberFormat="1" applyFont="1" applyFill="1" applyBorder="1" applyAlignment="1">
      <alignment vertical="top"/>
    </xf>
    <xf numFmtId="0" fontId="18" fillId="2" borderId="1" xfId="0" applyFont="1" applyFill="1" applyBorder="1" applyAlignment="1">
      <alignment vertical="top" wrapText="1"/>
    </xf>
    <xf numFmtId="0" fontId="19" fillId="2" borderId="1" xfId="0" applyFont="1" applyFill="1" applyBorder="1" applyAlignment="1">
      <alignment vertical="top" wrapText="1"/>
    </xf>
    <xf numFmtId="0" fontId="20" fillId="2" borderId="1" xfId="0" applyFont="1" applyFill="1" applyBorder="1" applyAlignment="1">
      <alignment vertical="top" wrapText="1"/>
    </xf>
    <xf numFmtId="0" fontId="21" fillId="2" borderId="4" xfId="0" applyFont="1" applyFill="1" applyBorder="1" applyAlignment="1">
      <alignment vertical="top" wrapText="1"/>
    </xf>
    <xf numFmtId="0" fontId="22" fillId="2" borderId="1" xfId="0" applyFont="1" applyFill="1" applyBorder="1" applyAlignment="1">
      <alignment vertical="top" wrapText="1"/>
    </xf>
    <xf numFmtId="164" fontId="22" fillId="2" borderId="1" xfId="0" applyNumberFormat="1" applyFont="1" applyFill="1" applyBorder="1" applyAlignment="1">
      <alignment vertical="top" wrapText="1"/>
    </xf>
    <xf numFmtId="0" fontId="23" fillId="2" borderId="1" xfId="0" applyFont="1" applyFill="1" applyBorder="1" applyAlignment="1">
      <alignment vertical="top" wrapText="1"/>
    </xf>
    <xf numFmtId="0" fontId="21" fillId="2" borderId="1" xfId="0" applyFont="1" applyFill="1" applyBorder="1" applyAlignment="1">
      <alignment vertical="top" wrapText="1"/>
    </xf>
    <xf numFmtId="0" fontId="10" fillId="2" borderId="0" xfId="0" applyFont="1" applyFill="1" applyAlignment="1">
      <alignment horizontal="left" vertical="top"/>
    </xf>
    <xf numFmtId="0" fontId="12" fillId="2" borderId="1" xfId="2" applyFont="1" applyFill="1" applyBorder="1" applyAlignment="1">
      <alignment vertical="top" wrapText="1"/>
    </xf>
    <xf numFmtId="164" fontId="16" fillId="2" borderId="1" xfId="0" applyNumberFormat="1" applyFont="1" applyFill="1" applyBorder="1" applyAlignment="1">
      <alignment vertical="top" wrapText="1"/>
    </xf>
    <xf numFmtId="0" fontId="9" fillId="2" borderId="1" xfId="0" applyFont="1" applyFill="1" applyBorder="1" applyAlignment="1">
      <alignment horizontal="left" vertical="top"/>
    </xf>
    <xf numFmtId="0" fontId="10" fillId="0" borderId="0" xfId="0" applyFont="1" applyAlignment="1">
      <alignment horizontal="left" vertical="top" wrapText="1"/>
    </xf>
    <xf numFmtId="0" fontId="8" fillId="4" borderId="8" xfId="0" applyFont="1" applyFill="1" applyBorder="1" applyAlignment="1">
      <alignment vertical="top" wrapText="1"/>
    </xf>
    <xf numFmtId="164" fontId="9" fillId="2" borderId="1" xfId="0" applyNumberFormat="1" applyFont="1" applyFill="1" applyBorder="1" applyAlignment="1">
      <alignment vertical="top" wrapText="1"/>
    </xf>
    <xf numFmtId="0" fontId="12" fillId="2" borderId="4" xfId="1" applyFont="1" applyFill="1" applyBorder="1" applyAlignment="1">
      <alignment vertical="top" wrapText="1"/>
    </xf>
    <xf numFmtId="164" fontId="25" fillId="2" borderId="1" xfId="0" applyNumberFormat="1" applyFont="1" applyFill="1" applyBorder="1" applyAlignment="1">
      <alignment vertical="top" wrapText="1"/>
    </xf>
    <xf numFmtId="0" fontId="12" fillId="2" borderId="0" xfId="1" applyFont="1" applyFill="1"/>
    <xf numFmtId="164" fontId="9" fillId="2" borderId="1" xfId="0" applyNumberFormat="1" applyFont="1" applyFill="1" applyBorder="1" applyAlignment="1">
      <alignment horizontal="left" vertical="top"/>
    </xf>
    <xf numFmtId="0" fontId="12" fillId="2" borderId="4" xfId="1" applyFont="1" applyFill="1" applyBorder="1" applyAlignment="1">
      <alignment horizontal="left" vertical="top"/>
    </xf>
    <xf numFmtId="0" fontId="20" fillId="2" borderId="4" xfId="0" applyFont="1" applyFill="1" applyBorder="1" applyAlignment="1">
      <alignment vertical="top" wrapText="1"/>
    </xf>
    <xf numFmtId="0" fontId="9" fillId="2" borderId="3" xfId="0" applyFont="1" applyFill="1" applyBorder="1" applyAlignment="1">
      <alignment vertical="top" wrapText="1"/>
    </xf>
    <xf numFmtId="164" fontId="9" fillId="2" borderId="5" xfId="0" applyNumberFormat="1" applyFont="1" applyFill="1" applyBorder="1" applyAlignment="1">
      <alignment horizontal="left" vertical="top"/>
    </xf>
    <xf numFmtId="164" fontId="9" fillId="5" borderId="1" xfId="0" applyNumberFormat="1" applyFont="1" applyFill="1" applyBorder="1" applyAlignment="1">
      <alignment horizontal="left" vertical="top"/>
    </xf>
    <xf numFmtId="0" fontId="12" fillId="2" borderId="1" xfId="1" applyFont="1" applyFill="1" applyBorder="1" applyAlignment="1">
      <alignment vertical="top" wrapText="1"/>
    </xf>
    <xf numFmtId="0" fontId="26" fillId="2" borderId="0" xfId="0" applyFont="1" applyFill="1" applyAlignment="1">
      <alignment horizontal="left" vertical="top"/>
    </xf>
    <xf numFmtId="164" fontId="9" fillId="2" borderId="4" xfId="0" applyNumberFormat="1" applyFont="1" applyFill="1" applyBorder="1" applyAlignment="1">
      <alignment vertical="top" wrapText="1"/>
    </xf>
    <xf numFmtId="0" fontId="0" fillId="2" borderId="0" xfId="0" applyFill="1" applyAlignment="1">
      <alignment vertical="top" wrapText="1"/>
    </xf>
    <xf numFmtId="0" fontId="12" fillId="2" borderId="12" xfId="1"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1" xfId="0" applyFont="1" applyFill="1" applyBorder="1" applyAlignment="1">
      <alignment vertical="top" wrapText="1"/>
    </xf>
    <xf numFmtId="0" fontId="27" fillId="2" borderId="1" xfId="0" applyFont="1" applyFill="1" applyBorder="1" applyAlignment="1">
      <alignment vertical="top" wrapText="1"/>
    </xf>
    <xf numFmtId="0" fontId="9" fillId="2" borderId="14" xfId="0" applyFont="1" applyFill="1" applyBorder="1" applyAlignment="1">
      <alignment horizontal="left" vertical="top" wrapText="1"/>
    </xf>
    <xf numFmtId="0" fontId="16" fillId="2" borderId="5" xfId="0" applyFont="1" applyFill="1" applyBorder="1" applyAlignment="1">
      <alignment vertical="top" wrapText="1"/>
    </xf>
    <xf numFmtId="0" fontId="9" fillId="2" borderId="1" xfId="0" applyFont="1" applyFill="1" applyBorder="1" applyAlignment="1">
      <alignment horizontal="left" vertical="top" wrapText="1"/>
    </xf>
    <xf numFmtId="164" fontId="22" fillId="2" borderId="1" xfId="0" applyNumberFormat="1" applyFont="1" applyFill="1" applyBorder="1" applyAlignment="1">
      <alignment horizontal="left" vertical="top" wrapText="1"/>
    </xf>
    <xf numFmtId="0" fontId="17" fillId="2" borderId="3" xfId="0" applyFont="1" applyFill="1" applyBorder="1" applyAlignment="1">
      <alignment vertical="top" wrapText="1"/>
    </xf>
    <xf numFmtId="164" fontId="22" fillId="2" borderId="9" xfId="0" applyNumberFormat="1" applyFont="1" applyFill="1" applyBorder="1" applyAlignment="1">
      <alignment horizontal="left" vertical="top" wrapText="1"/>
    </xf>
    <xf numFmtId="164" fontId="22" fillId="5" borderId="4" xfId="0" applyNumberFormat="1" applyFont="1" applyFill="1" applyBorder="1" applyAlignment="1">
      <alignment horizontal="left" vertical="top" wrapText="1"/>
    </xf>
    <xf numFmtId="0" fontId="10" fillId="2" borderId="0" xfId="0" applyFont="1" applyFill="1" applyAlignment="1">
      <alignment vertical="top"/>
    </xf>
    <xf numFmtId="0" fontId="9"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0" xfId="0" applyFont="1" applyFill="1" applyAlignment="1">
      <alignment horizontal="left" vertical="top" wrapText="1"/>
    </xf>
    <xf numFmtId="0" fontId="19" fillId="2" borderId="3" xfId="0" applyFont="1" applyFill="1" applyBorder="1" applyAlignment="1">
      <alignment vertical="top" wrapText="1"/>
    </xf>
    <xf numFmtId="0" fontId="16" fillId="2" borderId="1" xfId="0" applyFont="1" applyFill="1" applyBorder="1" applyAlignment="1">
      <alignment horizontal="left" vertical="top" wrapText="1"/>
    </xf>
    <xf numFmtId="164" fontId="22" fillId="2" borderId="4" xfId="0" applyNumberFormat="1" applyFont="1" applyFill="1" applyBorder="1" applyAlignment="1">
      <alignment horizontal="left" vertical="top" wrapText="1"/>
    </xf>
    <xf numFmtId="0" fontId="10" fillId="2" borderId="8" xfId="0" applyFont="1" applyFill="1" applyBorder="1" applyAlignment="1">
      <alignment horizontal="left" vertical="top" wrapText="1"/>
    </xf>
    <xf numFmtId="0" fontId="24" fillId="2" borderId="0" xfId="0" applyFont="1" applyFill="1" applyAlignment="1">
      <alignment vertical="top"/>
    </xf>
    <xf numFmtId="164" fontId="0" fillId="2" borderId="0" xfId="0" applyNumberFormat="1" applyFill="1" applyAlignment="1">
      <alignment vertical="top"/>
    </xf>
    <xf numFmtId="0" fontId="1" fillId="2" borderId="0" xfId="1" applyFill="1" applyBorder="1" applyAlignment="1">
      <alignment vertical="top" wrapText="1"/>
    </xf>
    <xf numFmtId="0" fontId="1" fillId="2" borderId="0" xfId="1" applyFill="1" applyBorder="1" applyAlignment="1">
      <alignment vertical="top"/>
    </xf>
    <xf numFmtId="0" fontId="24" fillId="2" borderId="0" xfId="0" applyFont="1" applyFill="1" applyAlignment="1">
      <alignment vertical="top" wrapText="1"/>
    </xf>
    <xf numFmtId="164" fontId="24" fillId="2" borderId="0" xfId="0" applyNumberFormat="1" applyFont="1" applyFill="1" applyAlignment="1">
      <alignment vertical="top"/>
    </xf>
    <xf numFmtId="0" fontId="11" fillId="2" borderId="0" xfId="2" applyFill="1" applyBorder="1" applyAlignment="1">
      <alignment vertical="top" wrapText="1"/>
    </xf>
    <xf numFmtId="0" fontId="28" fillId="2" borderId="0" xfId="0" applyFont="1" applyFill="1" applyAlignment="1">
      <alignment vertical="top" wrapText="1"/>
    </xf>
    <xf numFmtId="0" fontId="29" fillId="2" borderId="0" xfId="0" applyFont="1" applyFill="1" applyAlignment="1">
      <alignment vertical="top" wrapText="1"/>
    </xf>
    <xf numFmtId="0" fontId="21" fillId="2" borderId="0" xfId="0" applyFont="1" applyFill="1" applyAlignment="1">
      <alignment vertical="top" wrapText="1"/>
    </xf>
    <xf numFmtId="164" fontId="24" fillId="2" borderId="0" xfId="0" applyNumberFormat="1" applyFont="1" applyFill="1" applyAlignment="1">
      <alignment vertical="top" wrapText="1"/>
    </xf>
    <xf numFmtId="164" fontId="0" fillId="2" borderId="0" xfId="0" applyNumberFormat="1" applyFill="1" applyAlignment="1">
      <alignment vertical="top" wrapText="1"/>
    </xf>
    <xf numFmtId="0" fontId="30" fillId="2" borderId="0" xfId="0" applyFont="1" applyFill="1" applyAlignment="1">
      <alignment vertical="top" wrapText="1"/>
    </xf>
    <xf numFmtId="0" fontId="3" fillId="2" borderId="0" xfId="0" applyFont="1" applyFill="1" applyAlignment="1">
      <alignment vertical="top" wrapText="1"/>
    </xf>
    <xf numFmtId="0" fontId="7" fillId="2" borderId="0" xfId="0" applyFont="1" applyFill="1" applyAlignment="1">
      <alignment vertical="top" wrapText="1"/>
    </xf>
    <xf numFmtId="165" fontId="1" fillId="2" borderId="0" xfId="1" applyNumberFormat="1" applyFill="1" applyBorder="1" applyAlignment="1">
      <alignment vertical="top" wrapText="1"/>
    </xf>
    <xf numFmtId="0" fontId="20" fillId="2" borderId="0" xfId="0" applyFont="1" applyFill="1" applyAlignment="1">
      <alignment vertical="top"/>
    </xf>
    <xf numFmtId="164" fontId="20" fillId="2" borderId="0" xfId="0" applyNumberFormat="1" applyFont="1" applyFill="1" applyAlignment="1">
      <alignment vertical="top"/>
    </xf>
    <xf numFmtId="0" fontId="20" fillId="2" borderId="0" xfId="0" applyFont="1" applyFill="1" applyAlignment="1">
      <alignment vertical="top" wrapText="1"/>
    </xf>
    <xf numFmtId="0" fontId="31" fillId="2" borderId="0" xfId="0" applyFont="1" applyFill="1" applyAlignment="1">
      <alignment vertical="top"/>
    </xf>
    <xf numFmtId="0" fontId="32" fillId="2" borderId="0" xfId="0" applyFont="1" applyFill="1" applyAlignment="1">
      <alignment vertical="top" wrapText="1"/>
    </xf>
    <xf numFmtId="0" fontId="14" fillId="2" borderId="0" xfId="0" applyFont="1" applyFill="1" applyAlignment="1">
      <alignment vertical="top" wrapText="1"/>
    </xf>
    <xf numFmtId="0" fontId="31" fillId="2" borderId="0" xfId="0" applyFont="1" applyFill="1" applyAlignment="1">
      <alignment vertical="top" wrapText="1"/>
    </xf>
    <xf numFmtId="0" fontId="5" fillId="2" borderId="0" xfId="0" applyFont="1" applyFill="1" applyAlignment="1">
      <alignment vertical="top"/>
    </xf>
    <xf numFmtId="0" fontId="34" fillId="2" borderId="0" xfId="0" applyFont="1" applyFill="1" applyAlignment="1">
      <alignment vertical="top" wrapText="1"/>
    </xf>
    <xf numFmtId="0" fontId="35" fillId="2" borderId="0" xfId="0" applyFont="1" applyFill="1" applyAlignment="1">
      <alignment vertical="top" wrapText="1"/>
    </xf>
    <xf numFmtId="0" fontId="35" fillId="2" borderId="0" xfId="0" applyFont="1" applyFill="1" applyAlignment="1">
      <alignment vertical="top"/>
    </xf>
    <xf numFmtId="0" fontId="5" fillId="2" borderId="0" xfId="0" applyFont="1" applyFill="1" applyAlignment="1">
      <alignment vertical="top" wrapText="1"/>
    </xf>
    <xf numFmtId="0" fontId="36" fillId="2" borderId="0" xfId="0" applyFont="1" applyFill="1" applyAlignment="1">
      <alignment vertical="top" wrapText="1"/>
    </xf>
    <xf numFmtId="0" fontId="19" fillId="2" borderId="0" xfId="0" applyFont="1" applyFill="1" applyAlignment="1">
      <alignment vertical="top" wrapText="1"/>
    </xf>
    <xf numFmtId="164" fontId="19" fillId="2" borderId="0" xfId="0" applyNumberFormat="1" applyFont="1" applyFill="1" applyAlignment="1">
      <alignment vertical="top" wrapText="1"/>
    </xf>
    <xf numFmtId="0" fontId="37" fillId="2" borderId="0" xfId="0" applyFont="1" applyFill="1" applyAlignment="1">
      <alignment vertical="top" wrapText="1"/>
    </xf>
    <xf numFmtId="0" fontId="19" fillId="2" borderId="0" xfId="0" applyFont="1" applyFill="1" applyAlignment="1">
      <alignment vertical="top"/>
    </xf>
    <xf numFmtId="0" fontId="3" fillId="2" borderId="0" xfId="0" applyFont="1" applyFill="1" applyAlignment="1">
      <alignment vertical="top"/>
    </xf>
    <xf numFmtId="0" fontId="38" fillId="2" borderId="0" xfId="0" applyFont="1" applyFill="1" applyAlignment="1">
      <alignment vertical="top" wrapText="1"/>
    </xf>
    <xf numFmtId="0" fontId="15" fillId="2" borderId="0" xfId="0" applyFont="1" applyFill="1" applyAlignment="1">
      <alignment vertical="top" wrapText="1"/>
    </xf>
    <xf numFmtId="0" fontId="39" fillId="2" borderId="0" xfId="0" applyFont="1" applyFill="1" applyAlignment="1">
      <alignment vertical="top" wrapText="1"/>
    </xf>
    <xf numFmtId="164" fontId="2" fillId="2" borderId="0" xfId="0" applyNumberFormat="1" applyFont="1" applyFill="1" applyAlignment="1">
      <alignment vertical="top" wrapText="1"/>
    </xf>
    <xf numFmtId="0" fontId="40" fillId="2" borderId="0" xfId="2" applyFont="1" applyFill="1" applyBorder="1" applyAlignment="1">
      <alignment vertical="top" wrapText="1"/>
    </xf>
    <xf numFmtId="0" fontId="41" fillId="2" borderId="0" xfId="0" applyFont="1" applyFill="1" applyAlignment="1">
      <alignment vertical="top" wrapText="1"/>
    </xf>
    <xf numFmtId="0" fontId="42" fillId="2" borderId="0" xfId="0" applyFont="1" applyFill="1" applyAlignment="1">
      <alignment vertical="top"/>
    </xf>
    <xf numFmtId="0" fontId="41" fillId="2" borderId="0" xfId="0" applyFont="1" applyFill="1" applyAlignment="1">
      <alignment vertical="top"/>
    </xf>
    <xf numFmtId="0" fontId="43" fillId="2" borderId="0" xfId="0" applyFont="1" applyFill="1" applyAlignment="1">
      <alignment vertical="top"/>
    </xf>
    <xf numFmtId="0" fontId="44" fillId="2" borderId="0" xfId="1" applyFont="1" applyFill="1" applyBorder="1" applyAlignment="1">
      <alignment vertical="top"/>
    </xf>
    <xf numFmtId="0" fontId="2" fillId="4" borderId="9" xfId="0" applyFont="1" applyFill="1" applyBorder="1" applyAlignment="1">
      <alignment horizontal="left" vertical="top"/>
    </xf>
    <xf numFmtId="0" fontId="12" fillId="2" borderId="1" xfId="1" applyFont="1" applyFill="1" applyBorder="1" applyAlignment="1">
      <alignment horizontal="left" vertical="top" wrapText="1"/>
    </xf>
    <xf numFmtId="164" fontId="9" fillId="2" borderId="1" xfId="0" applyNumberFormat="1" applyFont="1" applyFill="1" applyBorder="1" applyAlignment="1">
      <alignment horizontal="left" vertical="top" wrapText="1"/>
    </xf>
    <xf numFmtId="0" fontId="12" fillId="2" borderId="1" xfId="1" applyFont="1" applyFill="1" applyBorder="1" applyAlignment="1">
      <alignment horizontal="left" vertical="top"/>
    </xf>
    <xf numFmtId="0" fontId="22" fillId="2" borderId="1" xfId="0" applyFont="1" applyFill="1" applyBorder="1" applyAlignment="1">
      <alignment horizontal="left" vertical="top" wrapText="1"/>
    </xf>
    <xf numFmtId="0" fontId="12" fillId="2" borderId="1" xfId="2" applyFont="1" applyFill="1" applyBorder="1" applyAlignment="1">
      <alignment horizontal="left" vertical="top" wrapText="1"/>
    </xf>
    <xf numFmtId="0" fontId="9" fillId="2" borderId="20" xfId="0" applyFont="1" applyFill="1" applyBorder="1" applyAlignment="1">
      <alignment horizontal="left" vertical="top" wrapText="1"/>
    </xf>
    <xf numFmtId="0" fontId="25" fillId="2" borderId="1" xfId="0" applyFont="1" applyFill="1" applyBorder="1" applyAlignment="1">
      <alignment horizontal="left" vertical="top" wrapText="1"/>
    </xf>
    <xf numFmtId="164" fontId="25" fillId="2" borderId="1" xfId="0" applyNumberFormat="1" applyFont="1" applyFill="1" applyBorder="1" applyAlignment="1">
      <alignment horizontal="left" vertical="top" wrapText="1"/>
    </xf>
    <xf numFmtId="0" fontId="19" fillId="2" borderId="1"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8" xfId="0" applyFont="1" applyFill="1" applyBorder="1" applyAlignment="1">
      <alignment horizontal="left" vertical="top" wrapText="1"/>
    </xf>
    <xf numFmtId="164" fontId="16" fillId="2" borderId="8" xfId="0" applyNumberFormat="1"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5" xfId="0" applyFont="1" applyFill="1" applyBorder="1" applyAlignment="1">
      <alignment horizontal="left" vertical="top" wrapText="1"/>
    </xf>
    <xf numFmtId="164" fontId="9" fillId="2" borderId="5" xfId="0" applyNumberFormat="1" applyFont="1" applyFill="1" applyBorder="1" applyAlignment="1">
      <alignment horizontal="left" vertical="top" wrapText="1"/>
    </xf>
    <xf numFmtId="0" fontId="46" fillId="2" borderId="18" xfId="0" applyFont="1" applyFill="1" applyBorder="1" applyAlignment="1">
      <alignment horizontal="left" vertical="top" wrapText="1"/>
    </xf>
    <xf numFmtId="0" fontId="16" fillId="2" borderId="3" xfId="0" applyFont="1" applyFill="1" applyBorder="1" applyAlignment="1">
      <alignment horizontal="left" vertical="top" wrapText="1"/>
    </xf>
    <xf numFmtId="164" fontId="16" fillId="2" borderId="1" xfId="0" applyNumberFormat="1" applyFont="1" applyFill="1" applyBorder="1" applyAlignment="1">
      <alignment horizontal="left" vertical="top" wrapText="1"/>
    </xf>
    <xf numFmtId="0" fontId="18" fillId="2" borderId="8" xfId="2" applyFont="1" applyFill="1" applyBorder="1" applyAlignment="1">
      <alignment horizontal="left" vertical="top" wrapText="1"/>
    </xf>
    <xf numFmtId="0" fontId="25" fillId="2" borderId="3" xfId="0" applyFont="1" applyFill="1" applyBorder="1" applyAlignment="1">
      <alignment horizontal="left" vertical="top" wrapText="1"/>
    </xf>
    <xf numFmtId="0" fontId="25" fillId="2" borderId="8" xfId="0" applyFont="1" applyFill="1" applyBorder="1" applyAlignment="1">
      <alignment horizontal="left" vertical="top" wrapText="1"/>
    </xf>
    <xf numFmtId="164" fontId="9" fillId="5" borderId="8" xfId="0" applyNumberFormat="1" applyFont="1" applyFill="1" applyBorder="1" applyAlignment="1">
      <alignment horizontal="left" vertical="top"/>
    </xf>
    <xf numFmtId="0" fontId="19" fillId="0" borderId="1" xfId="0" applyFont="1" applyBorder="1" applyAlignment="1">
      <alignment horizontal="left" vertical="top" wrapText="1"/>
    </xf>
    <xf numFmtId="0" fontId="19" fillId="2" borderId="8" xfId="0" applyFont="1" applyFill="1" applyBorder="1" applyAlignment="1">
      <alignment horizontal="left" vertical="top" wrapText="1"/>
    </xf>
    <xf numFmtId="0" fontId="10" fillId="2" borderId="1" xfId="0" applyFont="1" applyFill="1" applyBorder="1" applyAlignment="1">
      <alignment horizontal="left" vertical="top" wrapText="1"/>
    </xf>
    <xf numFmtId="0" fontId="9" fillId="2" borderId="10" xfId="0" applyFont="1" applyFill="1" applyBorder="1" applyAlignment="1">
      <alignment horizontal="left" vertical="top" wrapText="1"/>
    </xf>
    <xf numFmtId="0" fontId="12" fillId="2" borderId="8" xfId="1" applyFont="1" applyFill="1" applyBorder="1" applyAlignment="1">
      <alignment vertical="top" wrapText="1"/>
    </xf>
    <xf numFmtId="0" fontId="16" fillId="2" borderId="5" xfId="0" applyFont="1" applyFill="1" applyBorder="1" applyAlignment="1">
      <alignment horizontal="left" vertical="top" wrapText="1"/>
    </xf>
    <xf numFmtId="0" fontId="21" fillId="2" borderId="1" xfId="0" applyFont="1" applyFill="1" applyBorder="1" applyAlignment="1">
      <alignment horizontal="left" vertical="top" wrapText="1"/>
    </xf>
    <xf numFmtId="0" fontId="21" fillId="2" borderId="12" xfId="0" applyFont="1" applyFill="1" applyBorder="1" applyAlignment="1">
      <alignment horizontal="left" vertical="top" wrapText="1"/>
    </xf>
    <xf numFmtId="0" fontId="23" fillId="2" borderId="1" xfId="0" applyFont="1" applyFill="1" applyBorder="1" applyAlignment="1">
      <alignment horizontal="left" vertical="top" wrapText="1"/>
    </xf>
    <xf numFmtId="0" fontId="10" fillId="0" borderId="0" xfId="0" applyFont="1" applyAlignment="1">
      <alignment horizontal="left" vertical="top"/>
    </xf>
    <xf numFmtId="0" fontId="16" fillId="2" borderId="8" xfId="0" applyFont="1" applyFill="1" applyBorder="1" applyAlignment="1">
      <alignment horizontal="left" vertical="top"/>
    </xf>
    <xf numFmtId="0" fontId="48" fillId="2" borderId="1" xfId="0" applyFont="1" applyFill="1" applyBorder="1" applyAlignment="1">
      <alignment horizontal="left" vertical="top" wrapText="1"/>
    </xf>
    <xf numFmtId="164" fontId="16" fillId="0" borderId="1" xfId="0" applyNumberFormat="1" applyFont="1" applyBorder="1" applyAlignment="1">
      <alignment horizontal="left" vertical="top"/>
    </xf>
    <xf numFmtId="0" fontId="12" fillId="0" borderId="1" xfId="2" applyFont="1" applyBorder="1" applyAlignment="1">
      <alignment horizontal="left" vertical="top" wrapText="1"/>
    </xf>
    <xf numFmtId="164" fontId="16" fillId="2" borderId="1" xfId="0" applyNumberFormat="1" applyFont="1" applyFill="1" applyBorder="1" applyAlignment="1">
      <alignment horizontal="left" vertical="top"/>
    </xf>
    <xf numFmtId="0" fontId="19" fillId="0" borderId="8" xfId="0" applyFont="1" applyBorder="1" applyAlignment="1">
      <alignment horizontal="left" vertical="top" wrapText="1"/>
    </xf>
    <xf numFmtId="164" fontId="16" fillId="0" borderId="6" xfId="0" applyNumberFormat="1" applyFont="1" applyBorder="1" applyAlignment="1">
      <alignment horizontal="left" vertical="top" wrapText="1"/>
    </xf>
    <xf numFmtId="0" fontId="12" fillId="0" borderId="8" xfId="2" applyFont="1" applyBorder="1" applyAlignment="1">
      <alignment wrapText="1"/>
    </xf>
    <xf numFmtId="0" fontId="0" fillId="0" borderId="0" xfId="0" applyAlignment="1">
      <alignment wrapText="1"/>
    </xf>
    <xf numFmtId="0" fontId="48" fillId="0" borderId="1" xfId="0" applyFont="1" applyBorder="1" applyAlignment="1">
      <alignment horizontal="left" vertical="top"/>
    </xf>
    <xf numFmtId="0" fontId="19" fillId="2" borderId="7" xfId="0" applyFont="1" applyFill="1" applyBorder="1" applyAlignment="1">
      <alignment horizontal="left" vertical="top" wrapText="1"/>
    </xf>
    <xf numFmtId="0" fontId="12" fillId="2" borderId="12" xfId="2" applyFont="1" applyFill="1" applyBorder="1" applyAlignment="1">
      <alignment horizontal="left" vertical="top" wrapText="1"/>
    </xf>
    <xf numFmtId="0" fontId="49" fillId="2" borderId="2" xfId="2" applyFont="1" applyFill="1" applyBorder="1" applyAlignment="1">
      <alignment vertical="top"/>
    </xf>
    <xf numFmtId="0" fontId="12" fillId="0" borderId="1" xfId="2" applyFont="1" applyBorder="1" applyAlignment="1">
      <alignment vertical="top" wrapText="1"/>
    </xf>
    <xf numFmtId="0" fontId="22" fillId="0" borderId="1" xfId="0" applyFont="1" applyBorder="1" applyAlignment="1">
      <alignment vertical="top"/>
    </xf>
    <xf numFmtId="0" fontId="24" fillId="0" borderId="14" xfId="0" applyFont="1" applyBorder="1" applyAlignment="1">
      <alignment horizontal="left" vertical="top"/>
    </xf>
    <xf numFmtId="0" fontId="24" fillId="0" borderId="5" xfId="0" applyFont="1" applyBorder="1" applyAlignment="1">
      <alignment horizontal="left" vertical="top"/>
    </xf>
    <xf numFmtId="2" fontId="0" fillId="0" borderId="0" xfId="0" applyNumberFormat="1" applyAlignment="1">
      <alignment vertical="top"/>
    </xf>
    <xf numFmtId="0" fontId="21" fillId="5" borderId="9" xfId="0" applyFont="1" applyFill="1" applyBorder="1" applyAlignment="1">
      <alignment horizontal="left" vertical="top"/>
    </xf>
    <xf numFmtId="0" fontId="12" fillId="2" borderId="8" xfId="1" applyFont="1" applyFill="1" applyBorder="1" applyAlignment="1">
      <alignment horizontal="left" vertical="top" wrapText="1"/>
    </xf>
    <xf numFmtId="0" fontId="20" fillId="2" borderId="1" xfId="0" applyFont="1" applyFill="1" applyBorder="1" applyAlignment="1">
      <alignment horizontal="left" vertical="top"/>
    </xf>
    <xf numFmtId="0" fontId="9" fillId="2" borderId="19" xfId="0" applyFont="1" applyFill="1" applyBorder="1" applyAlignment="1">
      <alignment horizontal="left" vertical="top" wrapText="1"/>
    </xf>
    <xf numFmtId="0" fontId="5" fillId="2" borderId="1" xfId="0" applyFont="1" applyFill="1" applyBorder="1" applyAlignment="1">
      <alignment horizontal="left" vertical="top" wrapText="1"/>
    </xf>
    <xf numFmtId="0" fontId="9" fillId="2" borderId="31" xfId="0" applyFont="1" applyFill="1" applyBorder="1" applyAlignment="1">
      <alignment horizontal="left" vertical="top" wrapText="1"/>
    </xf>
    <xf numFmtId="164" fontId="17" fillId="2" borderId="8" xfId="0" applyNumberFormat="1" applyFont="1" applyFill="1" applyBorder="1" applyAlignment="1">
      <alignment horizontal="left" vertical="top" wrapText="1"/>
    </xf>
    <xf numFmtId="0" fontId="12" fillId="2" borderId="3" xfId="1" applyFont="1" applyFill="1" applyBorder="1" applyAlignment="1">
      <alignment horizontal="left" vertical="top" wrapText="1"/>
    </xf>
    <xf numFmtId="164" fontId="25" fillId="2" borderId="4" xfId="0" applyNumberFormat="1" applyFont="1" applyFill="1" applyBorder="1" applyAlignment="1">
      <alignment horizontal="left" vertical="top"/>
    </xf>
    <xf numFmtId="0" fontId="16" fillId="2" borderId="0" xfId="0" applyFont="1" applyFill="1" applyAlignment="1">
      <alignment horizontal="left" vertical="top"/>
    </xf>
    <xf numFmtId="0" fontId="16" fillId="2" borderId="1" xfId="0" applyFont="1" applyFill="1" applyBorder="1" applyAlignment="1">
      <alignment horizontal="left" vertical="top"/>
    </xf>
    <xf numFmtId="0" fontId="18" fillId="2" borderId="8" xfId="0" applyFont="1" applyFill="1" applyBorder="1" applyAlignment="1">
      <alignment horizontal="left" vertical="top" wrapText="1"/>
    </xf>
    <xf numFmtId="0" fontId="16" fillId="2" borderId="16" xfId="0" applyFont="1" applyFill="1" applyBorder="1" applyAlignment="1">
      <alignment horizontal="left" vertical="top"/>
    </xf>
    <xf numFmtId="164" fontId="22" fillId="2" borderId="2" xfId="0" applyNumberFormat="1" applyFont="1" applyFill="1" applyBorder="1" applyAlignment="1">
      <alignment horizontal="left" vertical="top" wrapText="1"/>
    </xf>
    <xf numFmtId="0" fontId="9" fillId="2" borderId="32" xfId="0" applyFont="1" applyFill="1" applyBorder="1" applyAlignment="1">
      <alignment horizontal="left" vertical="top" wrapText="1"/>
    </xf>
    <xf numFmtId="164" fontId="22" fillId="2" borderId="10" xfId="0" applyNumberFormat="1" applyFont="1" applyFill="1" applyBorder="1" applyAlignment="1">
      <alignment horizontal="left" vertical="top" wrapText="1"/>
    </xf>
    <xf numFmtId="0" fontId="12" fillId="2" borderId="8" xfId="1" applyFont="1" applyFill="1" applyBorder="1" applyAlignment="1">
      <alignment horizontal="left" vertical="top"/>
    </xf>
    <xf numFmtId="0" fontId="16" fillId="2" borderId="3" xfId="0" applyFont="1" applyFill="1" applyBorder="1" applyAlignment="1">
      <alignment horizontal="left" vertical="top"/>
    </xf>
    <xf numFmtId="0" fontId="10" fillId="2" borderId="33" xfId="0" applyFont="1" applyFill="1" applyBorder="1" applyAlignment="1">
      <alignment vertical="top" wrapText="1"/>
    </xf>
    <xf numFmtId="0" fontId="9" fillId="2" borderId="20" xfId="0" applyFont="1" applyFill="1" applyBorder="1" applyAlignment="1">
      <alignment vertical="top" wrapText="1"/>
    </xf>
    <xf numFmtId="0" fontId="20" fillId="2" borderId="3" xfId="0" applyFont="1" applyFill="1" applyBorder="1" applyAlignment="1">
      <alignment horizontal="left" vertical="top"/>
    </xf>
    <xf numFmtId="0" fontId="12" fillId="2" borderId="14" xfId="1" applyFont="1" applyFill="1" applyBorder="1" applyAlignment="1">
      <alignment horizontal="left" vertical="top"/>
    </xf>
    <xf numFmtId="0" fontId="47" fillId="2" borderId="5" xfId="2" applyFont="1" applyFill="1" applyBorder="1" applyAlignment="1">
      <alignment horizontal="left" vertical="top" wrapText="1"/>
    </xf>
    <xf numFmtId="0" fontId="9" fillId="2" borderId="3" xfId="0" applyFont="1" applyFill="1" applyBorder="1" applyAlignment="1">
      <alignment horizontal="left" vertical="top"/>
    </xf>
    <xf numFmtId="164" fontId="9" fillId="2" borderId="4" xfId="0" applyNumberFormat="1" applyFont="1" applyFill="1" applyBorder="1" applyAlignment="1">
      <alignment horizontal="left" vertical="top"/>
    </xf>
    <xf numFmtId="0" fontId="22" fillId="2" borderId="9" xfId="0" applyFont="1" applyFill="1" applyBorder="1" applyAlignment="1">
      <alignment horizontal="left" vertical="top" wrapText="1"/>
    </xf>
    <xf numFmtId="0" fontId="22" fillId="2" borderId="12" xfId="0" applyFont="1" applyFill="1" applyBorder="1" applyAlignment="1">
      <alignment horizontal="left" vertical="top" wrapText="1"/>
    </xf>
    <xf numFmtId="164" fontId="16" fillId="2" borderId="4" xfId="0" applyNumberFormat="1" applyFont="1" applyFill="1" applyBorder="1" applyAlignment="1">
      <alignment horizontal="left" vertical="top" wrapText="1"/>
    </xf>
    <xf numFmtId="0" fontId="12" fillId="2" borderId="8" xfId="2" applyFont="1" applyFill="1" applyBorder="1" applyAlignment="1">
      <alignment horizontal="left" vertical="top" wrapText="1"/>
    </xf>
    <xf numFmtId="0" fontId="12" fillId="2" borderId="1" xfId="2" applyFont="1" applyFill="1" applyBorder="1" applyAlignment="1">
      <alignment horizontal="left" vertical="top"/>
    </xf>
    <xf numFmtId="0" fontId="9" fillId="2" borderId="25" xfId="0" applyFont="1" applyFill="1" applyBorder="1" applyAlignment="1">
      <alignment horizontal="left" vertical="top" wrapText="1"/>
    </xf>
    <xf numFmtId="0" fontId="12" fillId="2" borderId="5" xfId="2" applyFont="1" applyFill="1" applyBorder="1" applyAlignment="1">
      <alignment vertical="top" wrapText="1"/>
    </xf>
    <xf numFmtId="0" fontId="9" fillId="2" borderId="19" xfId="0" applyFont="1" applyFill="1" applyBorder="1" applyAlignment="1">
      <alignment vertical="top" wrapText="1"/>
    </xf>
    <xf numFmtId="0" fontId="9" fillId="2" borderId="32" xfId="0" applyFont="1" applyFill="1" applyBorder="1" applyAlignment="1">
      <alignment vertical="top" wrapText="1"/>
    </xf>
    <xf numFmtId="0" fontId="47" fillId="2" borderId="1" xfId="2" applyFont="1" applyFill="1" applyBorder="1" applyAlignment="1">
      <alignment vertical="top" wrapText="1"/>
    </xf>
    <xf numFmtId="0" fontId="18" fillId="2" borderId="4" xfId="0" applyFont="1" applyFill="1" applyBorder="1" applyAlignment="1">
      <alignment horizontal="left" vertical="top"/>
    </xf>
    <xf numFmtId="0" fontId="16" fillId="2" borderId="5" xfId="0" applyFont="1" applyFill="1" applyBorder="1" applyAlignment="1">
      <alignment horizontal="left" vertical="top"/>
    </xf>
    <xf numFmtId="164" fontId="16" fillId="2" borderId="5" xfId="0" applyNumberFormat="1" applyFont="1" applyFill="1" applyBorder="1" applyAlignment="1">
      <alignment horizontal="left" vertical="top" wrapText="1"/>
    </xf>
    <xf numFmtId="0" fontId="18" fillId="2" borderId="1" xfId="0" applyFont="1" applyFill="1" applyBorder="1" applyAlignment="1">
      <alignment horizontal="left" vertical="top" wrapText="1"/>
    </xf>
    <xf numFmtId="0" fontId="5" fillId="2" borderId="3" xfId="0" applyFont="1" applyFill="1" applyBorder="1" applyAlignment="1">
      <alignment horizontal="left" vertical="top" wrapText="1"/>
    </xf>
    <xf numFmtId="164" fontId="17" fillId="2" borderId="2" xfId="0" applyNumberFormat="1" applyFont="1" applyFill="1" applyBorder="1" applyAlignment="1">
      <alignment horizontal="left" vertical="top" wrapText="1"/>
    </xf>
    <xf numFmtId="164" fontId="17" fillId="2" borderId="3" xfId="0" applyNumberFormat="1" applyFont="1" applyFill="1" applyBorder="1" applyAlignment="1">
      <alignment horizontal="left" vertical="top" wrapText="1"/>
    </xf>
    <xf numFmtId="164" fontId="22" fillId="2" borderId="5" xfId="0" applyNumberFormat="1" applyFont="1" applyFill="1" applyBorder="1" applyAlignment="1">
      <alignment horizontal="left" vertical="top"/>
    </xf>
    <xf numFmtId="0" fontId="12" fillId="2" borderId="0" xfId="2" applyFont="1" applyFill="1" applyAlignment="1">
      <alignment vertical="top"/>
    </xf>
    <xf numFmtId="0" fontId="12" fillId="2" borderId="0" xfId="2" applyFont="1" applyFill="1" applyAlignment="1">
      <alignment vertical="top" wrapText="1"/>
    </xf>
    <xf numFmtId="0" fontId="12" fillId="2" borderId="5" xfId="1" applyFont="1" applyFill="1" applyBorder="1" applyAlignment="1">
      <alignment vertical="top" wrapText="1"/>
    </xf>
    <xf numFmtId="0" fontId="9" fillId="2" borderId="6" xfId="1" applyFont="1" applyFill="1" applyBorder="1" applyAlignment="1">
      <alignment vertical="top" wrapText="1"/>
    </xf>
    <xf numFmtId="0" fontId="9" fillId="2" borderId="1" xfId="0" applyFont="1" applyFill="1" applyBorder="1" applyAlignment="1">
      <alignment vertical="top"/>
    </xf>
    <xf numFmtId="0" fontId="20" fillId="2" borderId="1" xfId="0" applyFont="1" applyFill="1" applyBorder="1" applyAlignment="1">
      <alignment vertical="top"/>
    </xf>
    <xf numFmtId="164" fontId="9" fillId="2" borderId="3" xfId="0" applyNumberFormat="1" applyFont="1" applyFill="1" applyBorder="1" applyAlignment="1">
      <alignment vertical="top"/>
    </xf>
    <xf numFmtId="0" fontId="12" fillId="2" borderId="1" xfId="2" applyFont="1" applyFill="1" applyBorder="1" applyAlignment="1">
      <alignment vertical="top"/>
    </xf>
    <xf numFmtId="0" fontId="51" fillId="2" borderId="1" xfId="0" applyFont="1" applyFill="1" applyBorder="1" applyAlignment="1">
      <alignment vertical="top" wrapText="1"/>
    </xf>
    <xf numFmtId="0" fontId="25" fillId="2" borderId="1" xfId="0" applyFont="1" applyFill="1" applyBorder="1" applyAlignment="1">
      <alignment vertical="top" wrapText="1"/>
    </xf>
    <xf numFmtId="0" fontId="20" fillId="2" borderId="0" xfId="0" applyFont="1" applyFill="1" applyAlignment="1">
      <alignment horizontal="left" vertical="top"/>
    </xf>
    <xf numFmtId="0" fontId="20" fillId="2" borderId="8" xfId="0" applyFont="1" applyFill="1" applyBorder="1" applyAlignment="1">
      <alignment vertical="top"/>
    </xf>
    <xf numFmtId="0" fontId="9" fillId="2" borderId="6" xfId="1" applyFont="1" applyFill="1" applyBorder="1" applyAlignment="1">
      <alignment vertical="top"/>
    </xf>
    <xf numFmtId="0" fontId="5" fillId="2" borderId="1" xfId="0" applyFont="1" applyFill="1" applyBorder="1" applyAlignment="1">
      <alignment vertical="top" wrapText="1"/>
    </xf>
    <xf numFmtId="165" fontId="12" fillId="2" borderId="1" xfId="1" applyNumberFormat="1" applyFont="1" applyFill="1" applyBorder="1" applyAlignment="1">
      <alignment vertical="top" wrapText="1"/>
    </xf>
    <xf numFmtId="0" fontId="20" fillId="2" borderId="5" xfId="0" applyFont="1" applyFill="1" applyBorder="1" applyAlignment="1">
      <alignment vertical="top"/>
    </xf>
    <xf numFmtId="0" fontId="17" fillId="2" borderId="1" xfId="0" applyFont="1" applyFill="1" applyBorder="1" applyAlignment="1">
      <alignment vertical="top" wrapText="1"/>
    </xf>
    <xf numFmtId="0" fontId="16" fillId="2" borderId="1" xfId="0" applyFont="1" applyFill="1" applyBorder="1" applyAlignment="1">
      <alignment vertical="top"/>
    </xf>
    <xf numFmtId="164" fontId="16" fillId="2" borderId="1" xfId="0" applyNumberFormat="1" applyFont="1" applyFill="1" applyBorder="1" applyAlignment="1">
      <alignment vertical="top"/>
    </xf>
    <xf numFmtId="164" fontId="50" fillId="2" borderId="1" xfId="1" applyNumberFormat="1" applyFont="1" applyFill="1" applyBorder="1" applyAlignment="1">
      <alignment vertical="top" wrapText="1"/>
    </xf>
    <xf numFmtId="164" fontId="9" fillId="2" borderId="5" xfId="0" applyNumberFormat="1" applyFont="1" applyFill="1" applyBorder="1" applyAlignment="1">
      <alignment vertical="top"/>
    </xf>
    <xf numFmtId="0" fontId="16" fillId="4" borderId="8" xfId="0" applyFont="1" applyFill="1" applyBorder="1" applyAlignment="1">
      <alignment horizontal="left" vertical="top"/>
    </xf>
    <xf numFmtId="164" fontId="9" fillId="2" borderId="4" xfId="0" applyNumberFormat="1" applyFont="1" applyFill="1" applyBorder="1" applyAlignment="1">
      <alignment vertical="top"/>
    </xf>
    <xf numFmtId="164" fontId="9" fillId="2" borderId="12" xfId="0" applyNumberFormat="1" applyFont="1" applyFill="1" applyBorder="1" applyAlignment="1">
      <alignment horizontal="left" vertical="top"/>
    </xf>
    <xf numFmtId="164" fontId="22" fillId="2" borderId="14" xfId="0" applyNumberFormat="1" applyFont="1" applyFill="1" applyBorder="1" applyAlignment="1">
      <alignment vertical="top" wrapText="1"/>
    </xf>
    <xf numFmtId="0" fontId="9" fillId="2" borderId="9" xfId="1" applyFont="1" applyFill="1" applyBorder="1" applyAlignment="1">
      <alignment horizontal="left" vertical="top"/>
    </xf>
    <xf numFmtId="0" fontId="10" fillId="2" borderId="3" xfId="0" applyFont="1" applyFill="1" applyBorder="1" applyAlignment="1">
      <alignment vertical="top" wrapText="1"/>
    </xf>
    <xf numFmtId="0" fontId="20" fillId="2" borderId="2" xfId="0" applyFont="1" applyFill="1" applyBorder="1" applyAlignment="1">
      <alignment vertical="top" wrapText="1"/>
    </xf>
    <xf numFmtId="0" fontId="9" fillId="2" borderId="9" xfId="1" applyFont="1" applyFill="1" applyBorder="1" applyAlignment="1">
      <alignment vertical="top" wrapText="1"/>
    </xf>
    <xf numFmtId="0" fontId="20" fillId="2" borderId="6" xfId="0" applyFont="1" applyFill="1" applyBorder="1" applyAlignment="1">
      <alignment vertical="top" wrapText="1"/>
    </xf>
    <xf numFmtId="0" fontId="52" fillId="2" borderId="11" xfId="1" applyFont="1" applyFill="1" applyBorder="1" applyAlignment="1">
      <alignment horizontal="left" vertical="top" wrapText="1"/>
    </xf>
    <xf numFmtId="0" fontId="10" fillId="2" borderId="3" xfId="0" applyFont="1" applyFill="1" applyBorder="1" applyAlignment="1">
      <alignment horizontal="left" vertical="top"/>
    </xf>
    <xf numFmtId="0" fontId="9" fillId="2" borderId="8" xfId="1" applyFont="1" applyFill="1" applyBorder="1" applyAlignment="1">
      <alignment vertical="top" wrapText="1"/>
    </xf>
    <xf numFmtId="0" fontId="9" fillId="2" borderId="1" xfId="1" applyFont="1" applyFill="1" applyBorder="1" applyAlignment="1">
      <alignment vertical="top"/>
    </xf>
    <xf numFmtId="0" fontId="10" fillId="2" borderId="0" xfId="0" applyFont="1" applyFill="1" applyAlignment="1">
      <alignment vertical="top" wrapText="1"/>
    </xf>
    <xf numFmtId="0" fontId="21" fillId="2" borderId="3" xfId="0" applyFont="1" applyFill="1" applyBorder="1" applyAlignment="1">
      <alignment vertical="top" wrapText="1"/>
    </xf>
    <xf numFmtId="0" fontId="9" fillId="2" borderId="8" xfId="1" applyFont="1" applyFill="1" applyBorder="1" applyAlignment="1">
      <alignment vertical="top"/>
    </xf>
    <xf numFmtId="0" fontId="9" fillId="2" borderId="8" xfId="2" applyFont="1" applyFill="1" applyBorder="1" applyAlignment="1">
      <alignment vertical="top"/>
    </xf>
    <xf numFmtId="0" fontId="9" fillId="2" borderId="8" xfId="0" applyFont="1" applyFill="1" applyBorder="1" applyAlignment="1">
      <alignment vertical="top" wrapText="1"/>
    </xf>
    <xf numFmtId="0" fontId="9" fillId="2" borderId="3" xfId="1" applyFont="1" applyFill="1" applyBorder="1" applyAlignment="1">
      <alignment vertical="top"/>
    </xf>
    <xf numFmtId="0" fontId="10" fillId="2" borderId="5" xfId="0" applyFont="1" applyFill="1" applyBorder="1" applyAlignment="1">
      <alignment vertical="top" wrapText="1"/>
    </xf>
    <xf numFmtId="0" fontId="21" fillId="2" borderId="5" xfId="0" applyFont="1" applyFill="1" applyBorder="1" applyAlignment="1">
      <alignment vertical="top" wrapText="1"/>
    </xf>
    <xf numFmtId="0" fontId="20" fillId="2" borderId="4" xfId="0" applyFont="1" applyFill="1" applyBorder="1" applyAlignment="1">
      <alignment vertical="top"/>
    </xf>
    <xf numFmtId="0" fontId="21" fillId="2" borderId="14" xfId="0" applyFont="1" applyFill="1" applyBorder="1" applyAlignment="1">
      <alignment vertical="top" wrapText="1"/>
    </xf>
    <xf numFmtId="0" fontId="22" fillId="2" borderId="2" xfId="0" applyFont="1" applyFill="1" applyBorder="1" applyAlignment="1">
      <alignment vertical="top" wrapText="1"/>
    </xf>
    <xf numFmtId="164" fontId="22" fillId="2" borderId="9" xfId="0" applyNumberFormat="1" applyFont="1" applyFill="1" applyBorder="1" applyAlignment="1">
      <alignment vertical="top" wrapText="1"/>
    </xf>
    <xf numFmtId="0" fontId="21" fillId="2" borderId="8" xfId="0" applyFont="1" applyFill="1" applyBorder="1" applyAlignment="1">
      <alignment vertical="top" wrapText="1"/>
    </xf>
    <xf numFmtId="0" fontId="9" fillId="2" borderId="15" xfId="1" applyFont="1" applyFill="1" applyBorder="1" applyAlignment="1">
      <alignment vertical="top" wrapText="1"/>
    </xf>
    <xf numFmtId="0" fontId="25" fillId="2" borderId="8" xfId="0" applyFont="1" applyFill="1" applyBorder="1" applyAlignment="1">
      <alignment vertical="top" wrapText="1"/>
    </xf>
    <xf numFmtId="0" fontId="20" fillId="2" borderId="8" xfId="0" applyFont="1" applyFill="1" applyBorder="1" applyAlignment="1">
      <alignment vertical="top" wrapText="1"/>
    </xf>
    <xf numFmtId="0" fontId="19" fillId="2" borderId="8" xfId="0" applyFont="1" applyFill="1" applyBorder="1" applyAlignment="1">
      <alignment vertical="top" wrapText="1"/>
    </xf>
    <xf numFmtId="0" fontId="9" fillId="2" borderId="1" xfId="1" applyFont="1" applyFill="1" applyBorder="1" applyAlignment="1">
      <alignment vertical="top" wrapText="1"/>
    </xf>
    <xf numFmtId="0" fontId="21" fillId="2" borderId="0" xfId="0" applyFont="1" applyFill="1" applyAlignment="1">
      <alignment vertical="top"/>
    </xf>
    <xf numFmtId="0" fontId="50" fillId="2" borderId="1" xfId="1" applyFont="1" applyFill="1" applyBorder="1" applyAlignment="1">
      <alignment vertical="top" wrapText="1"/>
    </xf>
    <xf numFmtId="0" fontId="19" fillId="2" borderId="4" xfId="0" applyFont="1" applyFill="1" applyBorder="1" applyAlignment="1">
      <alignment vertical="top" wrapText="1"/>
    </xf>
    <xf numFmtId="164" fontId="9" fillId="2" borderId="8" xfId="0" applyNumberFormat="1" applyFont="1" applyFill="1" applyBorder="1" applyAlignment="1">
      <alignment horizontal="left" vertical="top"/>
    </xf>
    <xf numFmtId="0" fontId="21" fillId="2" borderId="9" xfId="0" applyFont="1" applyFill="1" applyBorder="1" applyAlignment="1">
      <alignment horizontal="left" vertical="top"/>
    </xf>
    <xf numFmtId="0" fontId="22" fillId="2" borderId="8" xfId="0" applyFont="1" applyFill="1" applyBorder="1" applyAlignment="1">
      <alignment horizontal="left" vertical="top"/>
    </xf>
    <xf numFmtId="164" fontId="22" fillId="2" borderId="8" xfId="0" applyNumberFormat="1" applyFont="1" applyFill="1" applyBorder="1" applyAlignment="1">
      <alignment horizontal="left" vertical="top"/>
    </xf>
    <xf numFmtId="0" fontId="21" fillId="2" borderId="8" xfId="0" applyFont="1" applyFill="1" applyBorder="1" applyAlignment="1">
      <alignment horizontal="left" vertical="top" wrapText="1"/>
    </xf>
    <xf numFmtId="0" fontId="9" fillId="2" borderId="2" xfId="0" applyFont="1" applyFill="1" applyBorder="1" applyAlignment="1">
      <alignment horizontal="left" vertical="top" wrapText="1"/>
    </xf>
    <xf numFmtId="0" fontId="12" fillId="2" borderId="4" xfId="1" applyFont="1" applyFill="1" applyBorder="1" applyAlignment="1">
      <alignment horizontal="left" vertical="top" wrapText="1"/>
    </xf>
    <xf numFmtId="164" fontId="9" fillId="2" borderId="10" xfId="0" applyNumberFormat="1" applyFont="1" applyFill="1" applyBorder="1" applyAlignment="1">
      <alignment horizontal="left" vertical="top"/>
    </xf>
    <xf numFmtId="0" fontId="21" fillId="2" borderId="16" xfId="0" applyFont="1" applyFill="1" applyBorder="1" applyAlignment="1">
      <alignment horizontal="left" vertical="top" wrapText="1"/>
    </xf>
    <xf numFmtId="0" fontId="10" fillId="2" borderId="6" xfId="0" applyFont="1" applyFill="1" applyBorder="1" applyAlignment="1">
      <alignment vertical="top" wrapText="1"/>
    </xf>
    <xf numFmtId="0" fontId="9" fillId="2" borderId="4" xfId="0" applyFont="1" applyFill="1" applyBorder="1" applyAlignment="1">
      <alignment horizontal="left" vertical="top"/>
    </xf>
    <xf numFmtId="0" fontId="12" fillId="2" borderId="1" xfId="1" applyFont="1" applyFill="1" applyBorder="1" applyAlignment="1">
      <alignment vertical="top"/>
    </xf>
    <xf numFmtId="0" fontId="9" fillId="2" borderId="8" xfId="1" applyFont="1" applyFill="1" applyBorder="1" applyAlignment="1">
      <alignment horizontal="left" vertical="top"/>
    </xf>
    <xf numFmtId="0" fontId="50" fillId="2" borderId="0" xfId="1" applyFont="1" applyFill="1" applyAlignment="1">
      <alignment horizontal="left" vertical="top"/>
    </xf>
    <xf numFmtId="0" fontId="9" fillId="2" borderId="8" xfId="1" applyFont="1" applyFill="1" applyBorder="1" applyAlignment="1">
      <alignment horizontal="left" vertical="top" wrapText="1"/>
    </xf>
    <xf numFmtId="0" fontId="10" fillId="2" borderId="3" xfId="0" applyFont="1" applyFill="1" applyBorder="1" applyAlignment="1">
      <alignment horizontal="left" vertical="top" wrapText="1"/>
    </xf>
    <xf numFmtId="0" fontId="22" fillId="2" borderId="1" xfId="0" applyFont="1" applyFill="1" applyBorder="1" applyAlignment="1">
      <alignment horizontal="left" vertical="top"/>
    </xf>
    <xf numFmtId="0" fontId="5" fillId="2" borderId="4" xfId="0" applyFont="1" applyFill="1" applyBorder="1" applyAlignment="1">
      <alignment horizontal="left" vertical="top" wrapText="1"/>
    </xf>
    <xf numFmtId="0" fontId="12" fillId="2" borderId="0" xfId="1" applyFont="1" applyFill="1" applyAlignment="1">
      <alignment horizontal="left" vertical="top" wrapText="1"/>
    </xf>
    <xf numFmtId="0" fontId="52" fillId="2" borderId="10" xfId="1" applyFont="1" applyFill="1" applyBorder="1" applyAlignment="1">
      <alignment horizontal="left" vertical="top" wrapText="1"/>
    </xf>
    <xf numFmtId="0" fontId="21" fillId="2" borderId="1" xfId="0" applyFont="1" applyFill="1" applyBorder="1" applyAlignment="1">
      <alignment horizontal="left" vertical="top"/>
    </xf>
    <xf numFmtId="0" fontId="9" fillId="2" borderId="1" xfId="1" applyFont="1" applyFill="1" applyBorder="1" applyAlignment="1">
      <alignment horizontal="left" vertical="top"/>
    </xf>
    <xf numFmtId="0" fontId="9" fillId="2" borderId="19" xfId="0" applyFont="1" applyFill="1" applyBorder="1" applyAlignment="1">
      <alignment horizontal="left" vertical="top"/>
    </xf>
    <xf numFmtId="0" fontId="9" fillId="2" borderId="16" xfId="1" applyFont="1" applyFill="1" applyBorder="1" applyAlignment="1">
      <alignment horizontal="left" vertical="top" wrapText="1"/>
    </xf>
    <xf numFmtId="0" fontId="52" fillId="2" borderId="9" xfId="1" applyFont="1" applyFill="1" applyBorder="1" applyAlignment="1">
      <alignment horizontal="left" vertical="top" wrapText="1"/>
    </xf>
    <xf numFmtId="0" fontId="10" fillId="2" borderId="1" xfId="0" applyFont="1" applyFill="1" applyBorder="1" applyAlignment="1">
      <alignment horizontal="left" vertical="top"/>
    </xf>
    <xf numFmtId="164" fontId="17" fillId="2" borderId="1" xfId="0" applyNumberFormat="1" applyFont="1" applyFill="1" applyBorder="1" applyAlignment="1">
      <alignment horizontal="left" vertical="top" wrapText="1"/>
    </xf>
    <xf numFmtId="0" fontId="10" fillId="2" borderId="9" xfId="0" applyFont="1" applyFill="1" applyBorder="1" applyAlignment="1">
      <alignment vertical="top" wrapText="1"/>
    </xf>
    <xf numFmtId="164" fontId="17" fillId="2" borderId="4" xfId="0" applyNumberFormat="1" applyFont="1" applyFill="1" applyBorder="1" applyAlignment="1">
      <alignment horizontal="left" vertical="top" wrapText="1"/>
    </xf>
    <xf numFmtId="0" fontId="52" fillId="2" borderId="8" xfId="1" applyFont="1" applyFill="1" applyBorder="1" applyAlignment="1">
      <alignment vertical="top" wrapText="1"/>
    </xf>
    <xf numFmtId="0" fontId="21" fillId="2" borderId="0" xfId="0" applyFont="1" applyFill="1" applyAlignment="1">
      <alignment horizontal="left" vertical="top"/>
    </xf>
    <xf numFmtId="0" fontId="52" fillId="2" borderId="8" xfId="2" applyFont="1" applyFill="1" applyBorder="1" applyAlignment="1">
      <alignment horizontal="left" vertical="top" wrapText="1"/>
    </xf>
    <xf numFmtId="0" fontId="5" fillId="2" borderId="8" xfId="0" applyFont="1" applyFill="1" applyBorder="1" applyAlignment="1">
      <alignment horizontal="left" vertical="top" wrapText="1"/>
    </xf>
    <xf numFmtId="0" fontId="20" fillId="2" borderId="8" xfId="0" applyFont="1" applyFill="1" applyBorder="1" applyAlignment="1">
      <alignment horizontal="left" vertical="top" wrapText="1"/>
    </xf>
    <xf numFmtId="164" fontId="22" fillId="2" borderId="5" xfId="0" applyNumberFormat="1" applyFont="1" applyFill="1" applyBorder="1" applyAlignment="1">
      <alignment horizontal="left" vertical="top" wrapText="1"/>
    </xf>
    <xf numFmtId="164" fontId="9" fillId="2" borderId="30" xfId="0" applyNumberFormat="1" applyFont="1" applyFill="1" applyBorder="1" applyAlignment="1">
      <alignment horizontal="left" vertical="top"/>
    </xf>
    <xf numFmtId="0" fontId="10" fillId="2" borderId="5" xfId="0" applyFont="1" applyFill="1" applyBorder="1" applyAlignment="1">
      <alignment horizontal="left" vertical="top"/>
    </xf>
    <xf numFmtId="0" fontId="9" fillId="2" borderId="23" xfId="1" applyFont="1" applyFill="1" applyBorder="1" applyAlignment="1">
      <alignment vertical="top" wrapText="1"/>
    </xf>
    <xf numFmtId="164" fontId="9" fillId="2" borderId="14" xfId="0" applyNumberFormat="1" applyFont="1" applyFill="1" applyBorder="1" applyAlignment="1">
      <alignment horizontal="left" vertical="top" wrapText="1"/>
    </xf>
    <xf numFmtId="0" fontId="9" fillId="2" borderId="10" xfId="1" applyFont="1" applyFill="1" applyBorder="1" applyAlignment="1">
      <alignment horizontal="left" vertical="top" wrapText="1"/>
    </xf>
    <xf numFmtId="0" fontId="19" fillId="2" borderId="9" xfId="0" applyFont="1" applyFill="1" applyBorder="1" applyAlignment="1">
      <alignment vertical="top" wrapText="1"/>
    </xf>
    <xf numFmtId="0" fontId="9" fillId="2" borderId="21" xfId="1" applyFont="1" applyFill="1" applyBorder="1" applyAlignment="1">
      <alignment horizontal="left" vertical="top" wrapText="1"/>
    </xf>
    <xf numFmtId="0" fontId="50" fillId="2" borderId="1" xfId="1" applyFont="1" applyFill="1" applyBorder="1" applyAlignment="1">
      <alignment horizontal="left" vertical="top" wrapText="1"/>
    </xf>
    <xf numFmtId="0" fontId="21" fillId="2" borderId="6" xfId="0" applyFont="1" applyFill="1" applyBorder="1" applyAlignment="1">
      <alignment vertical="top" wrapText="1"/>
    </xf>
    <xf numFmtId="0" fontId="16" fillId="4" borderId="1" xfId="0" applyFont="1" applyFill="1" applyBorder="1" applyAlignment="1">
      <alignment horizontal="left" vertical="top"/>
    </xf>
    <xf numFmtId="0" fontId="2" fillId="4" borderId="1" xfId="0" applyFont="1" applyFill="1" applyBorder="1" applyAlignment="1">
      <alignment horizontal="left" vertical="top" wrapText="1"/>
    </xf>
    <xf numFmtId="0" fontId="16" fillId="5" borderId="1" xfId="0" applyFont="1" applyFill="1" applyBorder="1" applyAlignment="1">
      <alignment horizontal="left" vertical="top"/>
    </xf>
    <xf numFmtId="0" fontId="10" fillId="5" borderId="1" xfId="0" applyFont="1" applyFill="1" applyBorder="1" applyAlignment="1">
      <alignment horizontal="left" vertical="top" wrapText="1"/>
    </xf>
    <xf numFmtId="0" fontId="20" fillId="5" borderId="0" xfId="0" applyFont="1" applyFill="1" applyAlignment="1">
      <alignment vertical="top" wrapText="1"/>
    </xf>
    <xf numFmtId="0" fontId="16" fillId="4" borderId="8" xfId="0" applyFont="1" applyFill="1" applyBorder="1" applyAlignment="1">
      <alignment horizontal="left" vertical="top" wrapText="1"/>
    </xf>
    <xf numFmtId="0" fontId="16" fillId="5" borderId="8" xfId="0" applyFont="1" applyFill="1" applyBorder="1" applyAlignment="1">
      <alignment horizontal="left" vertical="top"/>
    </xf>
    <xf numFmtId="164" fontId="16" fillId="5" borderId="1" xfId="0" applyNumberFormat="1" applyFont="1" applyFill="1" applyBorder="1" applyAlignment="1">
      <alignment horizontal="center" vertical="top"/>
    </xf>
    <xf numFmtId="164" fontId="16" fillId="5" borderId="6" xfId="0" applyNumberFormat="1" applyFont="1" applyFill="1" applyBorder="1" applyAlignment="1">
      <alignment horizontal="left" vertical="top" wrapText="1"/>
    </xf>
    <xf numFmtId="0" fontId="50" fillId="5" borderId="0" xfId="1" applyFont="1" applyFill="1" applyAlignment="1">
      <alignment horizontal="left" vertical="top"/>
    </xf>
    <xf numFmtId="0" fontId="10" fillId="5" borderId="0" xfId="0" applyFont="1" applyFill="1" applyAlignment="1">
      <alignment horizontal="left" vertical="top"/>
    </xf>
    <xf numFmtId="0" fontId="16" fillId="4" borderId="9" xfId="0" applyFont="1" applyFill="1" applyBorder="1" applyAlignment="1">
      <alignment horizontal="left" vertical="top"/>
    </xf>
    <xf numFmtId="0" fontId="12" fillId="5" borderId="1" xfId="1" applyFont="1" applyFill="1" applyBorder="1" applyAlignment="1">
      <alignment vertical="top" wrapText="1"/>
    </xf>
    <xf numFmtId="164" fontId="9" fillId="2" borderId="8" xfId="0" applyNumberFormat="1" applyFont="1" applyFill="1" applyBorder="1" applyAlignment="1">
      <alignment vertical="top"/>
    </xf>
    <xf numFmtId="0" fontId="9" fillId="2" borderId="5" xfId="0" applyFont="1" applyFill="1" applyBorder="1" applyAlignment="1">
      <alignment vertical="top"/>
    </xf>
    <xf numFmtId="0" fontId="12" fillId="2" borderId="14" xfId="1" applyFont="1" applyFill="1" applyBorder="1" applyAlignment="1">
      <alignment vertical="top" wrapText="1"/>
    </xf>
    <xf numFmtId="0" fontId="12" fillId="2" borderId="16" xfId="1" applyFont="1" applyFill="1" applyBorder="1" applyAlignment="1">
      <alignment horizontal="left" vertical="top" wrapText="1"/>
    </xf>
    <xf numFmtId="0" fontId="19" fillId="5" borderId="1" xfId="0" applyFont="1" applyFill="1" applyBorder="1" applyAlignment="1">
      <alignment horizontal="left" vertical="top" wrapText="1"/>
    </xf>
    <xf numFmtId="0" fontId="12" fillId="5" borderId="1" xfId="1" applyFont="1" applyFill="1" applyBorder="1" applyAlignment="1">
      <alignment horizontal="left" vertical="top" wrapText="1"/>
    </xf>
    <xf numFmtId="0" fontId="20" fillId="5" borderId="2" xfId="0" applyFont="1" applyFill="1" applyBorder="1" applyAlignment="1">
      <alignment vertical="top" wrapText="1"/>
    </xf>
    <xf numFmtId="0" fontId="21" fillId="5" borderId="4" xfId="0" applyFont="1" applyFill="1" applyBorder="1" applyAlignment="1">
      <alignment vertical="top" wrapText="1"/>
    </xf>
    <xf numFmtId="164" fontId="0" fillId="5" borderId="1" xfId="0" applyNumberFormat="1" applyFill="1" applyBorder="1" applyAlignment="1">
      <alignment vertical="top"/>
    </xf>
    <xf numFmtId="0" fontId="54" fillId="0" borderId="34" xfId="0" applyFont="1" applyBorder="1" applyAlignment="1">
      <alignment readingOrder="1"/>
    </xf>
    <xf numFmtId="0" fontId="54" fillId="0" borderId="35" xfId="0" applyFont="1" applyBorder="1" applyAlignment="1">
      <alignment readingOrder="1"/>
    </xf>
    <xf numFmtId="0" fontId="54" fillId="0" borderId="0" xfId="0" applyFont="1" applyAlignment="1">
      <alignment readingOrder="1"/>
    </xf>
    <xf numFmtId="0" fontId="2" fillId="2" borderId="1" xfId="0" applyFont="1" applyFill="1" applyBorder="1" applyAlignment="1">
      <alignment vertical="top" wrapText="1"/>
    </xf>
    <xf numFmtId="0" fontId="2" fillId="5" borderId="4" xfId="0" applyFont="1" applyFill="1" applyBorder="1" applyAlignment="1">
      <alignment vertical="top" wrapText="1"/>
    </xf>
    <xf numFmtId="164" fontId="0" fillId="2" borderId="8" xfId="0" applyNumberFormat="1" applyFill="1" applyBorder="1" applyAlignment="1">
      <alignment vertical="top"/>
    </xf>
    <xf numFmtId="164" fontId="0" fillId="6" borderId="3" xfId="0" applyNumberFormat="1" applyFill="1" applyBorder="1" applyAlignment="1">
      <alignment vertical="top"/>
    </xf>
    <xf numFmtId="10" fontId="0" fillId="3" borderId="3" xfId="0" applyNumberFormat="1" applyFill="1" applyBorder="1" applyAlignment="1">
      <alignment vertical="top"/>
    </xf>
    <xf numFmtId="2" fontId="0" fillId="3" borderId="3" xfId="0" applyNumberFormat="1" applyFill="1" applyBorder="1" applyAlignment="1">
      <alignment vertical="top"/>
    </xf>
    <xf numFmtId="0" fontId="0" fillId="2" borderId="8" xfId="0" applyFill="1" applyBorder="1" applyAlignment="1">
      <alignment vertical="top"/>
    </xf>
    <xf numFmtId="0" fontId="0" fillId="2" borderId="6" xfId="0" applyFill="1" applyBorder="1" applyAlignment="1">
      <alignment vertical="top"/>
    </xf>
    <xf numFmtId="164" fontId="0" fillId="6" borderId="6" xfId="0" applyNumberFormat="1" applyFill="1" applyBorder="1" applyAlignment="1">
      <alignment vertical="top"/>
    </xf>
    <xf numFmtId="0" fontId="4" fillId="2" borderId="1" xfId="1" applyFont="1" applyFill="1" applyBorder="1" applyAlignment="1">
      <alignment vertical="top"/>
    </xf>
    <xf numFmtId="0" fontId="2" fillId="0" borderId="6" xfId="0" applyFont="1" applyBorder="1" applyAlignment="1">
      <alignment vertical="top"/>
    </xf>
    <xf numFmtId="0" fontId="2" fillId="0" borderId="8" xfId="0" applyFont="1" applyBorder="1" applyAlignment="1">
      <alignment vertical="top"/>
    </xf>
    <xf numFmtId="0" fontId="2" fillId="5" borderId="8" xfId="0" applyFont="1" applyFill="1" applyBorder="1" applyAlignment="1">
      <alignment vertical="top" wrapText="1"/>
    </xf>
    <xf numFmtId="0" fontId="2" fillId="5" borderId="6" xfId="0" applyFont="1" applyFill="1" applyBorder="1" applyAlignment="1">
      <alignment vertical="top" wrapText="1"/>
    </xf>
    <xf numFmtId="164" fontId="7" fillId="0" borderId="0" xfId="0" applyNumberFormat="1" applyFont="1"/>
    <xf numFmtId="0" fontId="3" fillId="0" borderId="1" xfId="0" applyFont="1" applyBorder="1"/>
    <xf numFmtId="164" fontId="0" fillId="0" borderId="1" xfId="0" applyNumberFormat="1" applyBorder="1"/>
    <xf numFmtId="0" fontId="55" fillId="0" borderId="1" xfId="0" applyFont="1" applyBorder="1"/>
    <xf numFmtId="164" fontId="0" fillId="5" borderId="3" xfId="0" applyNumberFormat="1" applyFill="1" applyBorder="1" applyAlignment="1">
      <alignment vertical="top"/>
    </xf>
    <xf numFmtId="0" fontId="4" fillId="5" borderId="1" xfId="1" applyFont="1" applyFill="1" applyBorder="1" applyAlignment="1">
      <alignment vertical="top"/>
    </xf>
    <xf numFmtId="164" fontId="0" fillId="2" borderId="2" xfId="0" applyNumberFormat="1" applyFill="1" applyBorder="1" applyAlignment="1">
      <alignment vertical="top"/>
    </xf>
    <xf numFmtId="164" fontId="0" fillId="2" borderId="12" xfId="0" applyNumberFormat="1" applyFill="1" applyBorder="1" applyAlignment="1">
      <alignment vertical="top"/>
    </xf>
    <xf numFmtId="164" fontId="0" fillId="5" borderId="9" xfId="0" applyNumberFormat="1" applyFill="1" applyBorder="1" applyAlignment="1">
      <alignment vertical="top"/>
    </xf>
    <xf numFmtId="164" fontId="0" fillId="5" borderId="12" xfId="0" applyNumberFormat="1" applyFill="1" applyBorder="1" applyAlignment="1">
      <alignment vertical="top"/>
    </xf>
    <xf numFmtId="164" fontId="0" fillId="3" borderId="1" xfId="0" applyNumberFormat="1" applyFill="1" applyBorder="1" applyAlignment="1">
      <alignment vertical="top"/>
    </xf>
    <xf numFmtId="2" fontId="0" fillId="5" borderId="3" xfId="0" applyNumberFormat="1" applyFill="1" applyBorder="1" applyAlignment="1">
      <alignment vertical="top"/>
    </xf>
    <xf numFmtId="0" fontId="12" fillId="5" borderId="8" xfId="1" applyFont="1" applyFill="1" applyBorder="1" applyAlignment="1">
      <alignment vertical="top" wrapText="1"/>
    </xf>
    <xf numFmtId="0" fontId="3" fillId="4" borderId="0" xfId="0" applyFont="1" applyFill="1"/>
    <xf numFmtId="0" fontId="57" fillId="0" borderId="1" xfId="0" applyFont="1" applyBorder="1" applyAlignment="1">
      <alignment vertical="top" wrapText="1"/>
    </xf>
    <xf numFmtId="0" fontId="57" fillId="2" borderId="1" xfId="0" applyFont="1" applyFill="1" applyBorder="1" applyAlignment="1">
      <alignment vertical="top" wrapText="1"/>
    </xf>
    <xf numFmtId="164" fontId="22" fillId="5" borderId="5" xfId="0" applyNumberFormat="1" applyFont="1" applyFill="1" applyBorder="1" applyAlignment="1">
      <alignment horizontal="left" vertical="top"/>
    </xf>
    <xf numFmtId="0" fontId="3" fillId="2" borderId="1" xfId="0" applyFont="1" applyFill="1" applyBorder="1" applyAlignment="1">
      <alignment vertical="top"/>
    </xf>
    <xf numFmtId="0" fontId="10" fillId="5" borderId="1" xfId="0" applyFont="1" applyFill="1" applyBorder="1" applyAlignment="1">
      <alignment vertical="top" wrapText="1"/>
    </xf>
    <xf numFmtId="0" fontId="10" fillId="5" borderId="8" xfId="1" applyFont="1" applyFill="1" applyBorder="1" applyAlignment="1">
      <alignment horizontal="left" vertical="top"/>
    </xf>
    <xf numFmtId="0" fontId="21" fillId="5" borderId="8" xfId="0" applyFont="1" applyFill="1" applyBorder="1" applyAlignment="1">
      <alignment horizontal="left" vertical="top" wrapText="1"/>
    </xf>
    <xf numFmtId="0" fontId="21" fillId="5" borderId="8" xfId="0" applyFont="1" applyFill="1" applyBorder="1" applyAlignment="1">
      <alignment horizontal="left" vertical="top"/>
    </xf>
    <xf numFmtId="164" fontId="21" fillId="5" borderId="8" xfId="0" applyNumberFormat="1" applyFont="1" applyFill="1" applyBorder="1" applyAlignment="1">
      <alignment horizontal="left" vertical="top"/>
    </xf>
    <xf numFmtId="164" fontId="10" fillId="5" borderId="1" xfId="0" applyNumberFormat="1" applyFont="1" applyFill="1" applyBorder="1" applyAlignment="1">
      <alignment horizontal="left" vertical="top"/>
    </xf>
    <xf numFmtId="164" fontId="10" fillId="5" borderId="6" xfId="0" applyNumberFormat="1" applyFont="1" applyFill="1" applyBorder="1" applyAlignment="1">
      <alignment horizontal="left" vertical="top"/>
    </xf>
    <xf numFmtId="0" fontId="10" fillId="5" borderId="9" xfId="1" applyFont="1" applyFill="1" applyBorder="1" applyAlignment="1">
      <alignment horizontal="left" vertical="top"/>
    </xf>
    <xf numFmtId="0" fontId="20" fillId="5" borderId="1" xfId="0" applyFont="1" applyFill="1" applyBorder="1" applyAlignment="1">
      <alignment vertical="top" wrapText="1"/>
    </xf>
    <xf numFmtId="0" fontId="20" fillId="5" borderId="1" xfId="0" applyFont="1" applyFill="1" applyBorder="1" applyAlignment="1">
      <alignment horizontal="left" vertical="top" wrapText="1"/>
    </xf>
    <xf numFmtId="164" fontId="20" fillId="5" borderId="1" xfId="0" applyNumberFormat="1" applyFont="1" applyFill="1" applyBorder="1" applyAlignment="1">
      <alignment vertical="top" wrapText="1"/>
    </xf>
    <xf numFmtId="164" fontId="10" fillId="5" borderId="1" xfId="0" applyNumberFormat="1" applyFont="1" applyFill="1" applyBorder="1" applyAlignment="1">
      <alignment vertical="top"/>
    </xf>
    <xf numFmtId="164" fontId="10" fillId="5" borderId="2" xfId="0" applyNumberFormat="1" applyFont="1" applyFill="1" applyBorder="1" applyAlignment="1">
      <alignment vertical="top"/>
    </xf>
    <xf numFmtId="0" fontId="45" fillId="5" borderId="1" xfId="0" applyFont="1" applyFill="1" applyBorder="1" applyAlignment="1">
      <alignment vertical="top" wrapText="1"/>
    </xf>
    <xf numFmtId="0" fontId="19" fillId="5" borderId="5" xfId="0" applyFont="1" applyFill="1" applyBorder="1" applyAlignment="1">
      <alignment horizontal="left" vertical="top" wrapText="1"/>
    </xf>
    <xf numFmtId="164" fontId="20" fillId="5" borderId="5" xfId="0" applyNumberFormat="1" applyFont="1" applyFill="1" applyBorder="1" applyAlignment="1">
      <alignment vertical="top" wrapText="1"/>
    </xf>
    <xf numFmtId="164" fontId="20" fillId="5" borderId="1" xfId="0" applyNumberFormat="1" applyFont="1" applyFill="1" applyBorder="1" applyAlignment="1">
      <alignment horizontal="left" vertical="top"/>
    </xf>
    <xf numFmtId="164" fontId="10" fillId="5" borderId="12" xfId="0" applyNumberFormat="1" applyFont="1" applyFill="1" applyBorder="1" applyAlignment="1">
      <alignment horizontal="left" vertical="top"/>
    </xf>
    <xf numFmtId="0" fontId="50" fillId="5" borderId="1" xfId="1" applyFont="1" applyFill="1" applyBorder="1" applyAlignment="1">
      <alignment horizontal="left" vertical="top"/>
    </xf>
    <xf numFmtId="164" fontId="10" fillId="5" borderId="10" xfId="0" applyNumberFormat="1" applyFont="1" applyFill="1" applyBorder="1" applyAlignment="1">
      <alignment vertical="top"/>
    </xf>
    <xf numFmtId="0" fontId="29" fillId="5" borderId="0" xfId="0" applyFont="1" applyFill="1" applyAlignment="1">
      <alignment readingOrder="1"/>
    </xf>
    <xf numFmtId="164" fontId="20" fillId="5" borderId="3" xfId="0" applyNumberFormat="1" applyFont="1" applyFill="1" applyBorder="1" applyAlignment="1">
      <alignment vertical="top" wrapText="1"/>
    </xf>
    <xf numFmtId="164" fontId="10" fillId="5" borderId="9" xfId="0" applyNumberFormat="1" applyFont="1" applyFill="1" applyBorder="1" applyAlignment="1">
      <alignment vertical="top"/>
    </xf>
    <xf numFmtId="164" fontId="10" fillId="5" borderId="12" xfId="0" applyNumberFormat="1" applyFont="1" applyFill="1" applyBorder="1" applyAlignment="1">
      <alignment vertical="top"/>
    </xf>
    <xf numFmtId="164" fontId="10" fillId="5" borderId="3" xfId="0" applyNumberFormat="1" applyFont="1" applyFill="1" applyBorder="1" applyAlignment="1">
      <alignment vertical="top"/>
    </xf>
    <xf numFmtId="0" fontId="3" fillId="5" borderId="1" xfId="0" applyFont="1" applyFill="1" applyBorder="1"/>
    <xf numFmtId="164" fontId="9" fillId="4" borderId="1" xfId="0" applyNumberFormat="1" applyFont="1" applyFill="1" applyBorder="1" applyAlignment="1">
      <alignment vertical="top"/>
    </xf>
    <xf numFmtId="164" fontId="9" fillId="2" borderId="9" xfId="0" applyNumberFormat="1" applyFont="1" applyFill="1" applyBorder="1" applyAlignment="1">
      <alignment vertical="top"/>
    </xf>
    <xf numFmtId="164" fontId="9" fillId="2" borderId="14" xfId="0" applyNumberFormat="1" applyFont="1" applyFill="1" applyBorder="1" applyAlignment="1">
      <alignment vertical="top"/>
    </xf>
    <xf numFmtId="164" fontId="3" fillId="2" borderId="0" xfId="0" applyNumberFormat="1" applyFont="1" applyFill="1" applyAlignment="1">
      <alignment horizontal="right" vertical="top"/>
    </xf>
    <xf numFmtId="164" fontId="7" fillId="2" borderId="0" xfId="0" applyNumberFormat="1" applyFont="1" applyFill="1" applyAlignment="1">
      <alignment vertical="top"/>
    </xf>
    <xf numFmtId="0" fontId="3" fillId="2" borderId="13" xfId="1" applyFont="1" applyFill="1" applyBorder="1" applyAlignment="1">
      <alignment vertical="top" wrapText="1"/>
    </xf>
    <xf numFmtId="0" fontId="58" fillId="2" borderId="5" xfId="0" applyFont="1" applyFill="1" applyBorder="1" applyAlignment="1">
      <alignment vertical="top" wrapText="1"/>
    </xf>
    <xf numFmtId="0" fontId="3" fillId="2" borderId="7" xfId="0" applyFont="1" applyFill="1" applyBorder="1" applyAlignment="1">
      <alignment horizontal="left" vertical="top"/>
    </xf>
    <xf numFmtId="0" fontId="3" fillId="2" borderId="5" xfId="0" applyFont="1" applyFill="1" applyBorder="1" applyAlignment="1">
      <alignment horizontal="left" vertical="top"/>
    </xf>
    <xf numFmtId="164" fontId="3" fillId="2" borderId="5" xfId="0" applyNumberFormat="1" applyFont="1" applyFill="1" applyBorder="1" applyAlignment="1">
      <alignment horizontal="left" vertical="top"/>
    </xf>
    <xf numFmtId="164" fontId="3" fillId="2" borderId="12" xfId="0" applyNumberFormat="1" applyFont="1" applyFill="1" applyBorder="1" applyAlignment="1">
      <alignment horizontal="left" vertical="top"/>
    </xf>
    <xf numFmtId="0" fontId="59" fillId="2" borderId="1" xfId="1" applyFont="1" applyFill="1" applyBorder="1" applyAlignment="1">
      <alignment horizontal="left" vertical="top" wrapText="1"/>
    </xf>
    <xf numFmtId="0" fontId="0" fillId="2" borderId="17" xfId="0" applyFont="1" applyFill="1" applyBorder="1" applyAlignment="1">
      <alignment horizontal="left" vertical="top" wrapText="1"/>
    </xf>
    <xf numFmtId="0" fontId="0" fillId="2" borderId="0" xfId="0" applyFont="1" applyFill="1" applyAlignment="1">
      <alignment horizontal="left" vertical="top"/>
    </xf>
    <xf numFmtId="0" fontId="3" fillId="2" borderId="9" xfId="1" applyFont="1" applyFill="1" applyBorder="1" applyAlignment="1">
      <alignment horizontal="left" vertical="top"/>
    </xf>
    <xf numFmtId="0" fontId="58" fillId="2" borderId="14" xfId="0" applyFont="1" applyFill="1" applyBorder="1" applyAlignment="1">
      <alignment vertical="top" wrapText="1"/>
    </xf>
    <xf numFmtId="0" fontId="3" fillId="2" borderId="4" xfId="0" applyFont="1" applyFill="1" applyBorder="1" applyAlignment="1">
      <alignment horizontal="left" vertical="top" wrapText="1"/>
    </xf>
    <xf numFmtId="0" fontId="3" fillId="2" borderId="1" xfId="0" applyFont="1" applyFill="1" applyBorder="1" applyAlignment="1">
      <alignment horizontal="left" vertical="top"/>
    </xf>
    <xf numFmtId="164" fontId="3" fillId="2" borderId="1" xfId="0" applyNumberFormat="1" applyFont="1" applyFill="1" applyBorder="1" applyAlignment="1">
      <alignment horizontal="left" vertical="top"/>
    </xf>
    <xf numFmtId="164" fontId="60" fillId="2" borderId="4" xfId="0" applyNumberFormat="1" applyFont="1" applyFill="1" applyBorder="1" applyAlignment="1">
      <alignment horizontal="left" vertical="top"/>
    </xf>
    <xf numFmtId="0" fontId="58" fillId="2" borderId="4" xfId="0" applyFont="1" applyFill="1" applyBorder="1" applyAlignment="1">
      <alignment vertical="top" wrapText="1"/>
    </xf>
    <xf numFmtId="0" fontId="3" fillId="2" borderId="6" xfId="0" applyFont="1" applyFill="1" applyBorder="1" applyAlignment="1">
      <alignment horizontal="left" vertical="top" wrapText="1"/>
    </xf>
    <xf numFmtId="0" fontId="24"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8" xfId="0" applyFont="1" applyFill="1" applyBorder="1" applyAlignment="1">
      <alignment horizontal="left" vertical="top"/>
    </xf>
    <xf numFmtId="164" fontId="3" fillId="2" borderId="8" xfId="0" applyNumberFormat="1" applyFont="1" applyFill="1" applyBorder="1" applyAlignment="1">
      <alignment horizontal="left" vertical="top" wrapText="1"/>
    </xf>
    <xf numFmtId="164" fontId="3" fillId="2" borderId="10" xfId="0" applyNumberFormat="1" applyFont="1" applyFill="1" applyBorder="1" applyAlignment="1">
      <alignment horizontal="left" vertical="top"/>
    </xf>
    <xf numFmtId="0" fontId="3" fillId="2" borderId="8" xfId="0" applyFont="1" applyFill="1" applyBorder="1" applyAlignment="1">
      <alignment horizontal="left" vertical="top" wrapText="1"/>
    </xf>
    <xf numFmtId="0" fontId="0" fillId="2" borderId="0" xfId="0" applyFont="1" applyFill="1" applyAlignment="1">
      <alignment horizontal="left" vertical="top" wrapText="1"/>
    </xf>
    <xf numFmtId="0" fontId="60" fillId="2" borderId="2" xfId="0" applyFont="1" applyFill="1" applyBorder="1" applyAlignment="1">
      <alignment vertical="top" wrapText="1"/>
    </xf>
    <xf numFmtId="164" fontId="3" fillId="2" borderId="1" xfId="0" applyNumberFormat="1" applyFont="1" applyFill="1" applyBorder="1" applyAlignment="1">
      <alignment horizontal="left" vertical="top" wrapText="1"/>
    </xf>
    <xf numFmtId="0" fontId="59" fillId="2" borderId="1" xfId="1" applyFont="1" applyFill="1" applyBorder="1" applyAlignment="1">
      <alignment horizontal="left" vertical="top"/>
    </xf>
    <xf numFmtId="0" fontId="58" fillId="2" borderId="0" xfId="0" applyFont="1" applyFill="1" applyAlignment="1">
      <alignment vertical="top" wrapText="1"/>
    </xf>
    <xf numFmtId="0" fontId="3" fillId="2" borderId="10" xfId="1" applyFont="1" applyFill="1" applyBorder="1" applyAlignment="1">
      <alignment horizontal="left" vertical="top" wrapText="1"/>
    </xf>
    <xf numFmtId="0" fontId="58" fillId="2" borderId="1" xfId="0" applyFont="1" applyFill="1" applyBorder="1" applyAlignment="1">
      <alignment horizontal="left" vertical="top"/>
    </xf>
    <xf numFmtId="0" fontId="60" fillId="2" borderId="18" xfId="0" applyFont="1" applyFill="1" applyBorder="1" applyAlignment="1">
      <alignment horizontal="left" vertical="top" wrapText="1"/>
    </xf>
    <xf numFmtId="0" fontId="24" fillId="2" borderId="1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9" xfId="1" applyFont="1" applyFill="1" applyBorder="1" applyAlignment="1">
      <alignment vertical="top" wrapText="1"/>
    </xf>
    <xf numFmtId="0" fontId="58" fillId="2" borderId="8" xfId="0" applyFont="1" applyFill="1" applyBorder="1" applyAlignment="1">
      <alignment vertical="top" wrapText="1"/>
    </xf>
    <xf numFmtId="0" fontId="3" fillId="2" borderId="3" xfId="0" applyFont="1" applyFill="1" applyBorder="1" applyAlignment="1">
      <alignment horizontal="left" vertical="top"/>
    </xf>
    <xf numFmtId="0" fontId="3" fillId="2" borderId="6" xfId="2" applyFont="1" applyFill="1" applyBorder="1" applyAlignment="1">
      <alignment vertical="top"/>
    </xf>
    <xf numFmtId="0" fontId="24" fillId="2" borderId="8" xfId="0" applyFont="1" applyFill="1" applyBorder="1" applyAlignment="1">
      <alignment vertical="top" wrapText="1"/>
    </xf>
    <xf numFmtId="0" fontId="3" fillId="2" borderId="2" xfId="0" applyFont="1" applyFill="1" applyBorder="1" applyAlignment="1">
      <alignment horizontal="left" vertical="top"/>
    </xf>
    <xf numFmtId="164" fontId="3" fillId="2" borderId="4" xfId="0" applyNumberFormat="1" applyFont="1" applyFill="1" applyBorder="1" applyAlignment="1">
      <alignment horizontal="left" vertical="top"/>
    </xf>
    <xf numFmtId="0" fontId="0" fillId="2" borderId="1" xfId="0" applyFont="1" applyFill="1" applyBorder="1" applyAlignment="1">
      <alignment horizontal="left" vertical="top" wrapText="1"/>
    </xf>
    <xf numFmtId="0" fontId="3" fillId="2" borderId="8" xfId="1" applyFont="1" applyFill="1" applyBorder="1" applyAlignment="1">
      <alignment horizontal="left" vertical="top"/>
    </xf>
    <xf numFmtId="0" fontId="57"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0" fontId="57" fillId="2" borderId="8" xfId="0" applyFont="1" applyFill="1" applyBorder="1" applyAlignment="1">
      <alignment horizontal="left" vertical="top" wrapText="1"/>
    </xf>
    <xf numFmtId="0" fontId="59" fillId="2" borderId="1" xfId="2" applyFont="1" applyFill="1" applyBorder="1" applyAlignment="1">
      <alignment horizontal="left" vertical="top" wrapText="1"/>
    </xf>
    <xf numFmtId="0" fontId="0" fillId="2" borderId="19" xfId="0" applyFont="1" applyFill="1" applyBorder="1" applyAlignment="1">
      <alignment horizontal="left" vertical="top" wrapText="1"/>
    </xf>
    <xf numFmtId="0" fontId="54" fillId="2" borderId="0" xfId="0" applyFont="1" applyFill="1" applyAlignment="1">
      <alignment vertical="top" wrapText="1"/>
    </xf>
    <xf numFmtId="0" fontId="3" fillId="2" borderId="20" xfId="0" applyFont="1" applyFill="1" applyBorder="1" applyAlignment="1">
      <alignment horizontal="left" vertical="top" wrapText="1"/>
    </xf>
    <xf numFmtId="0" fontId="60" fillId="2" borderId="1" xfId="0" applyFont="1" applyFill="1" applyBorder="1" applyAlignment="1">
      <alignment horizontal="left" vertical="top" wrapText="1"/>
    </xf>
    <xf numFmtId="164" fontId="60" fillId="2" borderId="1" xfId="0" applyNumberFormat="1" applyFont="1" applyFill="1" applyBorder="1" applyAlignment="1">
      <alignment horizontal="left" vertical="top" wrapText="1"/>
    </xf>
    <xf numFmtId="0" fontId="59" fillId="2" borderId="0" xfId="2" applyFont="1" applyFill="1" applyAlignment="1">
      <alignment horizontal="left" vertical="top" wrapText="1"/>
    </xf>
    <xf numFmtId="0" fontId="3" fillId="2" borderId="8" xfId="1" applyFont="1" applyFill="1" applyBorder="1" applyAlignment="1">
      <alignment vertical="top"/>
    </xf>
    <xf numFmtId="0" fontId="24" fillId="2" borderId="1" xfId="0" applyFont="1" applyFill="1" applyBorder="1" applyAlignment="1">
      <alignment vertical="top" wrapText="1"/>
    </xf>
    <xf numFmtId="0" fontId="3" fillId="2" borderId="3" xfId="0" applyFont="1" applyFill="1" applyBorder="1" applyAlignment="1">
      <alignment vertical="top" wrapText="1"/>
    </xf>
    <xf numFmtId="0" fontId="59" fillId="2" borderId="1" xfId="1" applyFont="1" applyFill="1" applyBorder="1" applyAlignment="1">
      <alignment vertical="top" wrapText="1"/>
    </xf>
    <xf numFmtId="0" fontId="0" fillId="2" borderId="1" xfId="0" applyFont="1" applyFill="1" applyBorder="1" applyAlignment="1">
      <alignment vertical="top" wrapText="1"/>
    </xf>
    <xf numFmtId="0" fontId="0" fillId="2" borderId="0" xfId="0" applyFont="1" applyFill="1" applyAlignment="1">
      <alignment vertical="top" wrapText="1"/>
    </xf>
    <xf numFmtId="0" fontId="0" fillId="2" borderId="0" xfId="0" applyFont="1" applyFill="1" applyAlignment="1">
      <alignment vertical="top"/>
    </xf>
    <xf numFmtId="0" fontId="15" fillId="2" borderId="1" xfId="0" applyFont="1" applyFill="1" applyBorder="1" applyAlignment="1">
      <alignment vertical="top" wrapText="1"/>
    </xf>
    <xf numFmtId="0" fontId="3" fillId="2" borderId="8" xfId="1" applyFont="1" applyFill="1" applyBorder="1" applyAlignment="1">
      <alignment vertical="top" wrapText="1"/>
    </xf>
    <xf numFmtId="0" fontId="61" fillId="2" borderId="3" xfId="0" applyFont="1" applyFill="1" applyBorder="1" applyAlignment="1">
      <alignment horizontal="left" vertical="top" wrapText="1"/>
    </xf>
    <xf numFmtId="0" fontId="61" fillId="2" borderId="1" xfId="0" applyFont="1" applyFill="1" applyBorder="1" applyAlignment="1">
      <alignment horizontal="left" vertical="top" wrapText="1"/>
    </xf>
    <xf numFmtId="164" fontId="61" fillId="2" borderId="1" xfId="0" applyNumberFormat="1" applyFont="1" applyFill="1" applyBorder="1" applyAlignment="1">
      <alignment horizontal="left" vertical="top" wrapText="1"/>
    </xf>
    <xf numFmtId="0" fontId="62"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8" xfId="0" applyFont="1" applyFill="1" applyBorder="1" applyAlignment="1">
      <alignment horizontal="left" vertical="top" wrapText="1"/>
    </xf>
    <xf numFmtId="164" fontId="8" fillId="2" borderId="8" xfId="0" applyNumberFormat="1" applyFont="1" applyFill="1" applyBorder="1" applyAlignment="1">
      <alignment horizontal="left" vertical="top" wrapText="1"/>
    </xf>
    <xf numFmtId="164" fontId="3" fillId="2" borderId="9" xfId="0" applyNumberFormat="1" applyFont="1" applyFill="1" applyBorder="1" applyAlignment="1">
      <alignment horizontal="left" vertical="top" wrapText="1"/>
    </xf>
    <xf numFmtId="0" fontId="59" fillId="2" borderId="0" xfId="2" applyFont="1" applyFill="1" applyAlignment="1">
      <alignment horizontal="left" vertical="top"/>
    </xf>
    <xf numFmtId="0" fontId="60" fillId="2" borderId="3" xfId="0" applyFont="1" applyFill="1" applyBorder="1" applyAlignment="1">
      <alignment horizontal="left" vertical="top" wrapText="1"/>
    </xf>
    <xf numFmtId="164" fontId="60" fillId="2" borderId="8" xfId="0" applyNumberFormat="1" applyFont="1" applyFill="1" applyBorder="1" applyAlignment="1">
      <alignment horizontal="left" vertical="top" wrapText="1"/>
    </xf>
    <xf numFmtId="0" fontId="0" fillId="2" borderId="16" xfId="0" applyFont="1" applyFill="1" applyBorder="1" applyAlignment="1">
      <alignment vertical="top" wrapText="1"/>
    </xf>
    <xf numFmtId="164" fontId="3" fillId="2" borderId="8" xfId="0" applyNumberFormat="1" applyFont="1" applyFill="1" applyBorder="1" applyAlignment="1">
      <alignment horizontal="left" vertical="top"/>
    </xf>
    <xf numFmtId="0" fontId="60" fillId="2" borderId="6" xfId="0" applyFont="1" applyFill="1" applyBorder="1" applyAlignment="1">
      <alignment horizontal="left" vertical="top" wrapText="1"/>
    </xf>
    <xf numFmtId="0" fontId="3" fillId="2" borderId="1" xfId="1" applyFont="1" applyFill="1" applyBorder="1" applyAlignment="1">
      <alignment vertical="top" wrapText="1"/>
    </xf>
    <xf numFmtId="0" fontId="58" fillId="2" borderId="1" xfId="0" applyFont="1" applyFill="1" applyBorder="1" applyAlignment="1">
      <alignment vertical="top" wrapText="1"/>
    </xf>
    <xf numFmtId="0" fontId="60" fillId="2" borderId="10" xfId="0" applyFont="1" applyFill="1" applyBorder="1" applyAlignment="1">
      <alignment horizontal="left" vertical="top" wrapText="1"/>
    </xf>
    <xf numFmtId="164" fontId="3" fillId="2" borderId="0" xfId="0" applyNumberFormat="1" applyFont="1" applyFill="1" applyAlignment="1">
      <alignment horizontal="left" vertical="top"/>
    </xf>
    <xf numFmtId="0" fontId="58" fillId="2" borderId="0" xfId="0" applyFont="1" applyFill="1" applyAlignment="1">
      <alignment horizontal="left" vertical="top"/>
    </xf>
    <xf numFmtId="0" fontId="3" fillId="2" borderId="1" xfId="1" applyFont="1" applyFill="1" applyBorder="1" applyAlignment="1">
      <alignment horizontal="left" vertical="top" wrapText="1"/>
    </xf>
    <xf numFmtId="0" fontId="60" fillId="2" borderId="22" xfId="0" applyFont="1" applyFill="1" applyBorder="1" applyAlignment="1">
      <alignment horizontal="left" vertical="top" wrapText="1"/>
    </xf>
    <xf numFmtId="0" fontId="60" fillId="2" borderId="4" xfId="0" applyFont="1" applyFill="1" applyBorder="1" applyAlignment="1">
      <alignment horizontal="left" vertical="top" wrapText="1"/>
    </xf>
    <xf numFmtId="164" fontId="3" fillId="2" borderId="3" xfId="0" applyNumberFormat="1" applyFont="1" applyFill="1" applyBorder="1" applyAlignment="1">
      <alignment horizontal="left" vertical="top"/>
    </xf>
    <xf numFmtId="0" fontId="59" fillId="2" borderId="4" xfId="1" applyFont="1" applyFill="1" applyBorder="1" applyAlignment="1">
      <alignment horizontal="left" vertical="top" wrapText="1"/>
    </xf>
    <xf numFmtId="0" fontId="3" fillId="2" borderId="2" xfId="2" applyFont="1" applyFill="1" applyBorder="1" applyAlignment="1">
      <alignment horizontal="left" vertical="top" wrapText="1"/>
    </xf>
    <xf numFmtId="0" fontId="0" fillId="2" borderId="5" xfId="0" applyFont="1" applyFill="1" applyBorder="1" applyAlignment="1">
      <alignment horizontal="left" vertical="top" wrapText="1"/>
    </xf>
    <xf numFmtId="0" fontId="63" fillId="2" borderId="0" xfId="1" applyFont="1" applyFill="1" applyBorder="1" applyAlignment="1">
      <alignment horizontal="left" vertical="top"/>
    </xf>
    <xf numFmtId="0" fontId="64" fillId="2" borderId="6" xfId="0" applyFont="1" applyFill="1" applyBorder="1" applyAlignment="1">
      <alignment horizontal="left" vertical="top" wrapText="1"/>
    </xf>
    <xf numFmtId="0" fontId="3" fillId="2" borderId="6" xfId="1" applyFont="1" applyFill="1" applyBorder="1" applyAlignment="1">
      <alignment horizontal="left" vertical="top"/>
    </xf>
    <xf numFmtId="0" fontId="2" fillId="2" borderId="10" xfId="0" applyFont="1" applyFill="1" applyBorder="1" applyAlignment="1">
      <alignment horizontal="left" vertical="top" wrapText="1"/>
    </xf>
    <xf numFmtId="0" fontId="2" fillId="2" borderId="8" xfId="0" applyFont="1" applyFill="1" applyBorder="1" applyAlignment="1">
      <alignment horizontal="left" vertical="top" wrapText="1"/>
    </xf>
    <xf numFmtId="0" fontId="59" fillId="2" borderId="9" xfId="1" applyFont="1" applyFill="1" applyBorder="1" applyAlignment="1">
      <alignment horizontal="left" vertical="top" wrapText="1"/>
    </xf>
    <xf numFmtId="0" fontId="58" fillId="2" borderId="6" xfId="0" applyFont="1" applyFill="1" applyBorder="1" applyAlignment="1">
      <alignment horizontal="left" vertical="top"/>
    </xf>
    <xf numFmtId="0" fontId="60" fillId="2" borderId="8" xfId="0" applyFont="1" applyFill="1" applyBorder="1" applyAlignment="1">
      <alignment horizontal="left" vertical="top" wrapText="1"/>
    </xf>
    <xf numFmtId="164" fontId="3" fillId="2" borderId="6" xfId="0" applyNumberFormat="1" applyFont="1" applyFill="1" applyBorder="1" applyAlignment="1">
      <alignment horizontal="left" vertical="top"/>
    </xf>
    <xf numFmtId="0" fontId="24" fillId="2" borderId="3" xfId="0" applyFont="1" applyFill="1" applyBorder="1" applyAlignment="1">
      <alignment horizontal="left" vertical="top" wrapText="1"/>
    </xf>
    <xf numFmtId="0" fontId="59" fillId="2" borderId="4" xfId="2" applyFont="1" applyFill="1" applyBorder="1" applyAlignment="1">
      <alignment horizontal="left" vertical="top" wrapText="1"/>
    </xf>
    <xf numFmtId="0" fontId="3" fillId="2" borderId="0" xfId="0" applyFont="1" applyFill="1" applyAlignment="1">
      <alignment horizontal="left" vertical="top" wrapText="1"/>
    </xf>
    <xf numFmtId="0" fontId="3" fillId="2" borderId="16" xfId="0" applyFont="1" applyFill="1" applyBorder="1" applyAlignment="1">
      <alignment horizontal="left" vertical="top" wrapText="1"/>
    </xf>
    <xf numFmtId="164" fontId="60" fillId="2" borderId="16" xfId="0" applyNumberFormat="1" applyFont="1" applyFill="1" applyBorder="1" applyAlignment="1">
      <alignment horizontal="left" vertical="top" wrapText="1"/>
    </xf>
    <xf numFmtId="0" fontId="3" fillId="2" borderId="0" xfId="1" applyFont="1" applyFill="1" applyBorder="1" applyAlignment="1">
      <alignment horizontal="left" vertical="top" wrapText="1"/>
    </xf>
    <xf numFmtId="0" fontId="0" fillId="2" borderId="23" xfId="0" applyFont="1" applyFill="1" applyBorder="1" applyAlignment="1">
      <alignment horizontal="left" vertical="top"/>
    </xf>
    <xf numFmtId="0" fontId="0" fillId="2" borderId="24"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5" xfId="0" applyFont="1" applyFill="1" applyBorder="1" applyAlignment="1">
      <alignment horizontal="left" vertical="top" wrapText="1"/>
    </xf>
    <xf numFmtId="0" fontId="0" fillId="2" borderId="3" xfId="0" applyFont="1" applyFill="1" applyBorder="1" applyAlignment="1">
      <alignment horizontal="left" vertical="top"/>
    </xf>
    <xf numFmtId="0" fontId="59" fillId="2" borderId="0" xfId="1" applyFont="1" applyFill="1" applyAlignment="1">
      <alignment horizontal="left" vertical="top"/>
    </xf>
    <xf numFmtId="0" fontId="0" fillId="2" borderId="8"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 xfId="0" applyFont="1" applyFill="1" applyBorder="1" applyAlignment="1">
      <alignment horizontal="left" vertical="top" wrapText="1"/>
    </xf>
    <xf numFmtId="0" fontId="65" fillId="2" borderId="4" xfId="0" applyFont="1" applyFill="1" applyBorder="1" applyAlignment="1">
      <alignment horizontal="left" vertical="top" wrapText="1"/>
    </xf>
    <xf numFmtId="0" fontId="15" fillId="2" borderId="8" xfId="0" applyFont="1" applyFill="1" applyBorder="1" applyAlignment="1">
      <alignment horizontal="left" vertical="top" wrapText="1"/>
    </xf>
    <xf numFmtId="0" fontId="24" fillId="2" borderId="0" xfId="0" applyFont="1" applyFill="1" applyAlignment="1">
      <alignment horizontal="left" vertical="top"/>
    </xf>
    <xf numFmtId="0" fontId="60" fillId="2" borderId="2" xfId="0" applyFont="1" applyFill="1" applyBorder="1" applyAlignment="1">
      <alignment horizontal="left" vertical="top" wrapText="1"/>
    </xf>
    <xf numFmtId="0" fontId="3" fillId="2" borderId="4" xfId="0" applyFont="1" applyFill="1" applyBorder="1" applyAlignment="1">
      <alignment vertical="top"/>
    </xf>
    <xf numFmtId="0" fontId="66" fillId="2" borderId="17" xfId="2" applyFont="1" applyFill="1" applyBorder="1" applyAlignment="1">
      <alignment horizontal="left" vertical="top" wrapText="1"/>
    </xf>
    <xf numFmtId="0" fontId="24" fillId="2" borderId="16" xfId="0" applyFont="1" applyFill="1" applyBorder="1" applyAlignment="1">
      <alignment vertical="top" wrapText="1"/>
    </xf>
    <xf numFmtId="0" fontId="0" fillId="2" borderId="27" xfId="0" applyFont="1" applyFill="1" applyBorder="1" applyAlignment="1">
      <alignment horizontal="left" vertical="top" wrapText="1"/>
    </xf>
    <xf numFmtId="0" fontId="58" fillId="2" borderId="1" xfId="0" applyFont="1" applyFill="1" applyBorder="1" applyAlignment="1">
      <alignment horizontal="left" vertical="top" wrapText="1"/>
    </xf>
    <xf numFmtId="0" fontId="60" fillId="2" borderId="3" xfId="0" applyFont="1" applyFill="1" applyBorder="1" applyAlignment="1">
      <alignment horizontal="left" vertical="top"/>
    </xf>
    <xf numFmtId="0" fontId="60" fillId="2" borderId="1" xfId="0" applyFont="1" applyFill="1" applyBorder="1" applyAlignment="1">
      <alignment horizontal="left" vertical="top"/>
    </xf>
    <xf numFmtId="0" fontId="67" fillId="2" borderId="1" xfId="0" applyFont="1" applyFill="1" applyBorder="1" applyAlignment="1">
      <alignment horizontal="left" vertical="top" wrapText="1"/>
    </xf>
    <xf numFmtId="0" fontId="3" fillId="2" borderId="10" xfId="0" applyFont="1" applyFill="1" applyBorder="1" applyAlignment="1">
      <alignment horizontal="left" vertical="top" wrapText="1"/>
    </xf>
    <xf numFmtId="0" fontId="59" fillId="2" borderId="9" xfId="1" applyFont="1" applyFill="1" applyBorder="1" applyAlignment="1">
      <alignment vertical="top" wrapText="1"/>
    </xf>
    <xf numFmtId="0" fontId="57" fillId="2" borderId="6" xfId="0" applyFont="1" applyFill="1" applyBorder="1" applyAlignment="1">
      <alignment horizontal="left" vertical="top" wrapText="1"/>
    </xf>
    <xf numFmtId="0" fontId="59" fillId="2" borderId="14" xfId="1" applyFont="1" applyFill="1" applyBorder="1" applyAlignment="1">
      <alignment horizontal="left" vertical="top" wrapText="1"/>
    </xf>
    <xf numFmtId="0" fontId="15" fillId="2" borderId="4"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5" xfId="0" applyFont="1" applyFill="1" applyBorder="1" applyAlignment="1">
      <alignment horizontal="left" vertical="top" wrapText="1"/>
    </xf>
    <xf numFmtId="0" fontId="59" fillId="2" borderId="4" xfId="1" applyFont="1" applyFill="1" applyBorder="1" applyAlignment="1">
      <alignment vertical="top" wrapText="1"/>
    </xf>
    <xf numFmtId="0" fontId="8" fillId="2" borderId="2" xfId="0" applyFont="1" applyFill="1" applyBorder="1" applyAlignment="1">
      <alignment horizontal="left" vertical="top" wrapText="1"/>
    </xf>
    <xf numFmtId="0" fontId="57" fillId="2" borderId="2" xfId="0" applyFont="1" applyFill="1" applyBorder="1" applyAlignment="1">
      <alignment horizontal="left" vertical="top" wrapText="1"/>
    </xf>
    <xf numFmtId="164" fontId="60" fillId="2" borderId="9" xfId="0" applyNumberFormat="1" applyFont="1" applyFill="1" applyBorder="1" applyAlignment="1">
      <alignment horizontal="left" vertical="top" wrapText="1"/>
    </xf>
    <xf numFmtId="164" fontId="2" fillId="2" borderId="4" xfId="0" applyNumberFormat="1" applyFont="1" applyFill="1" applyBorder="1" applyAlignment="1">
      <alignment horizontal="left" vertical="top" wrapText="1"/>
    </xf>
    <xf numFmtId="0" fontId="24" fillId="2" borderId="2" xfId="0" applyFont="1" applyFill="1" applyBorder="1" applyAlignment="1">
      <alignment horizontal="left" vertical="top" wrapText="1"/>
    </xf>
    <xf numFmtId="0" fontId="3" fillId="2" borderId="0" xfId="0" applyFont="1" applyFill="1" applyAlignment="1">
      <alignment horizontal="left" vertical="top"/>
    </xf>
    <xf numFmtId="0" fontId="0" fillId="2" borderId="28" xfId="0" applyFont="1" applyFill="1" applyBorder="1" applyAlignment="1">
      <alignment horizontal="left" vertical="top" wrapText="1"/>
    </xf>
    <xf numFmtId="0" fontId="15" fillId="2" borderId="2" xfId="0" applyFont="1" applyFill="1" applyBorder="1" applyAlignment="1">
      <alignment horizontal="left" vertical="top" wrapText="1"/>
    </xf>
    <xf numFmtId="0" fontId="57" fillId="2" borderId="10"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4" xfId="0" applyFont="1" applyFill="1" applyBorder="1" applyAlignment="1">
      <alignment horizontal="left" vertical="top" wrapText="1"/>
    </xf>
    <xf numFmtId="164" fontId="2" fillId="2" borderId="2" xfId="0" applyNumberFormat="1" applyFont="1" applyFill="1" applyBorder="1" applyAlignment="1">
      <alignment horizontal="left" vertical="top" wrapText="1"/>
    </xf>
    <xf numFmtId="0" fontId="59" fillId="2" borderId="1" xfId="2" applyFont="1" applyFill="1" applyBorder="1" applyAlignment="1">
      <alignment vertical="top"/>
    </xf>
    <xf numFmtId="0" fontId="24" fillId="2" borderId="4" xfId="0" applyFont="1" applyFill="1" applyBorder="1" applyAlignment="1">
      <alignment horizontal="left" vertical="top" wrapText="1"/>
    </xf>
    <xf numFmtId="0" fontId="2" fillId="2" borderId="4" xfId="0" applyFont="1" applyFill="1" applyBorder="1" applyAlignment="1">
      <alignment horizontal="left" vertical="top" wrapText="1"/>
    </xf>
    <xf numFmtId="0" fontId="0" fillId="2" borderId="26" xfId="0" applyFont="1" applyFill="1" applyBorder="1" applyAlignment="1">
      <alignment horizontal="left" vertical="top" wrapText="1"/>
    </xf>
    <xf numFmtId="0" fontId="0" fillId="2" borderId="29" xfId="0" applyFont="1" applyFill="1" applyBorder="1" applyAlignment="1">
      <alignment horizontal="left" vertical="top" wrapText="1"/>
    </xf>
    <xf numFmtId="0" fontId="3" fillId="2" borderId="7" xfId="0" applyFont="1" applyFill="1" applyBorder="1" applyAlignment="1">
      <alignment horizontal="left" vertical="top" wrapText="1"/>
    </xf>
    <xf numFmtId="0" fontId="0" fillId="2" borderId="4" xfId="0" applyFont="1" applyFill="1" applyBorder="1" applyAlignment="1">
      <alignment horizontal="left" vertical="top" wrapText="1"/>
    </xf>
    <xf numFmtId="0" fontId="68" fillId="2" borderId="1" xfId="0" applyFont="1" applyFill="1" applyBorder="1" applyAlignment="1">
      <alignment horizontal="left" vertical="top" wrapText="1"/>
    </xf>
    <xf numFmtId="0" fontId="59" fillId="2" borderId="1" xfId="2" applyFont="1" applyFill="1" applyBorder="1" applyAlignment="1">
      <alignment horizontal="left" vertical="top"/>
    </xf>
    <xf numFmtId="0" fontId="57" fillId="2" borderId="9" xfId="0" applyFont="1" applyFill="1" applyBorder="1" applyAlignment="1">
      <alignment horizontal="left" vertical="top" wrapText="1"/>
    </xf>
    <xf numFmtId="0" fontId="3" fillId="2" borderId="3" xfId="1" applyFont="1" applyFill="1" applyBorder="1" applyAlignment="1">
      <alignment horizontal="left" vertical="top" wrapText="1"/>
    </xf>
    <xf numFmtId="0" fontId="69" fillId="2" borderId="3" xfId="0" applyFont="1" applyFill="1" applyBorder="1" applyAlignment="1">
      <alignment vertical="top" wrapText="1"/>
    </xf>
    <xf numFmtId="0" fontId="58" fillId="2" borderId="5" xfId="0" applyFont="1" applyFill="1" applyBorder="1" applyAlignment="1">
      <alignment horizontal="left" vertical="top"/>
    </xf>
    <xf numFmtId="0" fontId="66" fillId="2" borderId="1" xfId="2" applyFont="1" applyFill="1" applyBorder="1" applyAlignment="1">
      <alignment horizontal="left" vertical="top" wrapText="1"/>
    </xf>
    <xf numFmtId="0" fontId="3" fillId="2" borderId="15" xfId="1" applyFont="1" applyFill="1" applyBorder="1" applyAlignment="1">
      <alignment vertical="top" wrapText="1"/>
    </xf>
    <xf numFmtId="0" fontId="60" fillId="2" borderId="4" xfId="0" applyFont="1" applyFill="1" applyBorder="1" applyAlignment="1">
      <alignment vertical="top"/>
    </xf>
    <xf numFmtId="0" fontId="0" fillId="2" borderId="1" xfId="0" applyFont="1" applyFill="1" applyBorder="1" applyAlignment="1">
      <alignment horizontal="left" vertical="top"/>
    </xf>
    <xf numFmtId="0" fontId="3" fillId="2" borderId="30" xfId="0" applyFont="1" applyFill="1" applyBorder="1" applyAlignment="1">
      <alignment horizontal="left" vertical="top" wrapText="1"/>
    </xf>
    <xf numFmtId="0" fontId="66" fillId="2" borderId="19" xfId="2" applyFont="1" applyFill="1" applyBorder="1" applyAlignment="1">
      <alignment horizontal="left" vertical="top" wrapText="1"/>
    </xf>
    <xf numFmtId="164" fontId="7" fillId="0" borderId="0" xfId="0" applyNumberFormat="1" applyFont="1" applyAlignment="1">
      <alignment horizontal="left" vertical="top"/>
    </xf>
    <xf numFmtId="164" fontId="3" fillId="0" borderId="0" xfId="0" applyNumberFormat="1" applyFont="1" applyAlignment="1">
      <alignment horizontal="right" vertical="top"/>
    </xf>
    <xf numFmtId="0" fontId="52" fillId="5" borderId="10" xfId="1" applyFont="1" applyFill="1" applyBorder="1" applyAlignment="1">
      <alignment horizontal="left" vertical="top" wrapText="1"/>
    </xf>
    <xf numFmtId="0" fontId="21" fillId="5" borderId="16" xfId="0" applyFont="1" applyFill="1" applyBorder="1" applyAlignment="1">
      <alignment horizontal="left" vertical="top"/>
    </xf>
    <xf numFmtId="0" fontId="22" fillId="5" borderId="8" xfId="0" applyFont="1" applyFill="1" applyBorder="1" applyAlignment="1">
      <alignment horizontal="left" vertical="top"/>
    </xf>
    <xf numFmtId="164" fontId="22" fillId="5" borderId="8" xfId="0" applyNumberFormat="1" applyFont="1" applyFill="1" applyBorder="1" applyAlignment="1">
      <alignment horizontal="left" vertical="top"/>
    </xf>
    <xf numFmtId="0" fontId="12" fillId="5" borderId="8" xfId="1" applyFont="1" applyFill="1" applyBorder="1" applyAlignment="1">
      <alignment horizontal="left" vertical="top" wrapText="1"/>
    </xf>
    <xf numFmtId="0" fontId="3" fillId="0" borderId="0" xfId="0" applyFont="1" applyAlignment="1">
      <alignment horizontal="right" vertical="top"/>
    </xf>
    <xf numFmtId="0" fontId="3" fillId="0" borderId="36" xfId="0" applyFont="1" applyBorder="1" applyAlignment="1">
      <alignment horizontal="right"/>
    </xf>
    <xf numFmtId="164" fontId="0" fillId="0" borderId="9" xfId="0" applyNumberFormat="1" applyBorder="1"/>
    <xf numFmtId="164" fontId="0" fillId="5" borderId="8" xfId="0" applyNumberFormat="1" applyFill="1" applyBorder="1"/>
    <xf numFmtId="164" fontId="0" fillId="0" borderId="8" xfId="0" applyNumberFormat="1" applyBorder="1"/>
    <xf numFmtId="164" fontId="7" fillId="4" borderId="4" xfId="0" applyNumberFormat="1" applyFont="1" applyFill="1" applyBorder="1"/>
    <xf numFmtId="0" fontId="0" fillId="0" borderId="36" xfId="0" applyBorder="1"/>
    <xf numFmtId="164" fontId="7" fillId="4" borderId="38" xfId="0" applyNumberFormat="1" applyFont="1" applyFill="1" applyBorder="1"/>
    <xf numFmtId="0" fontId="3" fillId="0" borderId="38" xfId="0" applyFont="1" applyBorder="1" applyAlignment="1">
      <alignment horizontal="right"/>
    </xf>
    <xf numFmtId="164" fontId="7" fillId="0" borderId="38" xfId="0" applyNumberFormat="1" applyFont="1" applyBorder="1"/>
    <xf numFmtId="164" fontId="7" fillId="0" borderId="37" xfId="0" applyNumberFormat="1" applyFont="1" applyBorder="1"/>
    <xf numFmtId="0" fontId="53" fillId="5" borderId="8" xfId="0" applyFont="1" applyFill="1" applyBorder="1" applyAlignment="1">
      <alignment horizontal="left" vertical="top" wrapText="1"/>
    </xf>
    <xf numFmtId="0" fontId="70" fillId="0" borderId="0" xfId="0" applyFont="1" applyAlignment="1">
      <alignment horizontal="left" wrapText="1"/>
    </xf>
    <xf numFmtId="0" fontId="7" fillId="0" borderId="0" xfId="0" applyFont="1" applyAlignment="1">
      <alignment horizontal="left" vertical="top"/>
    </xf>
    <xf numFmtId="0" fontId="48" fillId="0" borderId="8" xfId="0" applyFont="1" applyBorder="1" applyAlignment="1">
      <alignment horizontal="left" vertical="top" wrapText="1"/>
    </xf>
    <xf numFmtId="0" fontId="48" fillId="0" borderId="23" xfId="0" applyFont="1" applyBorder="1" applyAlignment="1">
      <alignment horizontal="left" vertical="top" wrapText="1"/>
    </xf>
    <xf numFmtId="0" fontId="3" fillId="2" borderId="7" xfId="0" applyFont="1" applyFill="1" applyBorder="1" applyAlignment="1">
      <alignment horizontal="righ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0" borderId="0" xfId="0" applyAlignment="1">
      <alignment horizontal="left" vertical="top" wrapText="1"/>
    </xf>
    <xf numFmtId="0" fontId="10" fillId="2" borderId="8" xfId="0" applyFont="1" applyFill="1" applyBorder="1" applyAlignment="1">
      <alignment horizontal="left" vertical="top" wrapText="1"/>
    </xf>
    <xf numFmtId="0" fontId="10" fillId="2" borderId="5" xfId="0" applyFont="1" applyFill="1" applyBorder="1" applyAlignment="1">
      <alignment horizontal="left" vertical="top" wrapText="1"/>
    </xf>
    <xf numFmtId="0" fontId="22" fillId="2" borderId="3" xfId="0" applyFont="1" applyFill="1" applyBorder="1" applyAlignment="1">
      <alignment horizontal="right" vertical="top"/>
    </xf>
    <xf numFmtId="0" fontId="22" fillId="2" borderId="2" xfId="0" applyFont="1" applyFill="1" applyBorder="1" applyAlignment="1">
      <alignment horizontal="right" vertical="top"/>
    </xf>
    <xf numFmtId="0" fontId="22" fillId="2" borderId="4" xfId="0" applyFont="1" applyFill="1" applyBorder="1" applyAlignment="1">
      <alignment horizontal="right" vertical="top"/>
    </xf>
    <xf numFmtId="0" fontId="1" fillId="2" borderId="0" xfId="1" applyFill="1" applyBorder="1" applyAlignment="1">
      <alignment vertical="top"/>
    </xf>
    <xf numFmtId="0" fontId="9" fillId="2" borderId="0" xfId="0" applyFont="1" applyFill="1" applyAlignment="1">
      <alignment horizontal="right" vertical="top" wrapText="1"/>
    </xf>
    <xf numFmtId="0" fontId="9" fillId="2" borderId="13" xfId="0" applyFont="1" applyFill="1" applyBorder="1" applyAlignment="1">
      <alignment horizontal="right" vertical="top" wrapText="1"/>
    </xf>
    <xf numFmtId="0" fontId="0" fillId="2" borderId="0" xfId="0" applyFill="1" applyAlignment="1">
      <alignment vertical="top" wrapText="1"/>
    </xf>
    <xf numFmtId="0" fontId="1" fillId="2" borderId="0" xfId="1" applyFill="1" applyBorder="1" applyAlignment="1">
      <alignment vertical="top" wrapText="1"/>
    </xf>
    <xf numFmtId="0" fontId="0" fillId="2" borderId="0" xfId="0" applyFill="1" applyAlignment="1">
      <alignment vertical="top"/>
    </xf>
    <xf numFmtId="0" fontId="24" fillId="2" borderId="0" xfId="0" applyFont="1" applyFill="1" applyAlignment="1">
      <alignment vertical="top"/>
    </xf>
    <xf numFmtId="164" fontId="0" fillId="2" borderId="0" xfId="0" applyNumberFormat="1" applyFill="1" applyAlignment="1">
      <alignment vertical="top"/>
    </xf>
    <xf numFmtId="0" fontId="24" fillId="2" borderId="0" xfId="0" applyFont="1" applyFill="1" applyAlignment="1">
      <alignment vertical="top" wrapText="1"/>
    </xf>
    <xf numFmtId="0" fontId="33" fillId="2" borderId="0" xfId="0" applyFont="1" applyFill="1" applyAlignment="1">
      <alignment vertical="top"/>
    </xf>
    <xf numFmtId="0" fontId="19" fillId="2" borderId="0" xfId="0" applyFont="1" applyFill="1" applyAlignment="1">
      <alignment vertical="top" wrapText="1"/>
    </xf>
    <xf numFmtId="164" fontId="19" fillId="2" borderId="0" xfId="0" applyNumberFormat="1" applyFont="1" applyFill="1" applyAlignment="1">
      <alignment vertical="top" wrapText="1"/>
    </xf>
    <xf numFmtId="0" fontId="6" fillId="2" borderId="0" xfId="0" applyFont="1" applyFill="1" applyAlignment="1">
      <alignment vertical="top" wrapText="1"/>
    </xf>
    <xf numFmtId="0" fontId="20" fillId="2" borderId="0" xfId="0" applyFont="1" applyFill="1" applyAlignment="1">
      <alignment vertical="top" wrapText="1"/>
    </xf>
    <xf numFmtId="0" fontId="25" fillId="2" borderId="2" xfId="0" applyFont="1" applyFill="1" applyBorder="1" applyAlignment="1">
      <alignment horizontal="right" vertical="top" wrapText="1"/>
    </xf>
    <xf numFmtId="0" fontId="25" fillId="2" borderId="4" xfId="0" applyFont="1" applyFill="1" applyBorder="1" applyAlignment="1">
      <alignment horizontal="right" vertical="top" wrapText="1"/>
    </xf>
    <xf numFmtId="0" fontId="9" fillId="2" borderId="3" xfId="0" applyFont="1" applyFill="1" applyBorder="1" applyAlignment="1">
      <alignment horizontal="right" vertical="top"/>
    </xf>
    <xf numFmtId="0" fontId="9" fillId="2" borderId="2" xfId="0" applyFont="1" applyFill="1" applyBorder="1" applyAlignment="1">
      <alignment horizontal="right" vertical="top"/>
    </xf>
    <xf numFmtId="0" fontId="9" fillId="2" borderId="12" xfId="0" applyFont="1" applyFill="1" applyBorder="1" applyAlignment="1">
      <alignment horizontal="right" vertical="top"/>
    </xf>
    <xf numFmtId="0" fontId="9" fillId="2" borderId="4" xfId="0" applyFont="1" applyFill="1" applyBorder="1" applyAlignment="1">
      <alignment horizontal="right" vertical="top"/>
    </xf>
    <xf numFmtId="0" fontId="72" fillId="5" borderId="9" xfId="0" applyFont="1" applyFill="1" applyBorder="1" applyAlignment="1">
      <alignment vertical="top" wrapText="1"/>
    </xf>
    <xf numFmtId="0" fontId="74" fillId="5" borderId="1" xfId="0" applyFont="1" applyFill="1" applyBorder="1" applyAlignment="1">
      <alignment horizontal="left" vertical="top" wrapText="1"/>
    </xf>
    <xf numFmtId="166" fontId="75" fillId="0" borderId="0" xfId="0" applyNumberFormat="1" applyFont="1" applyAlignment="1">
      <alignment vertical="top"/>
    </xf>
    <xf numFmtId="0" fontId="19" fillId="5" borderId="8" xfId="0" applyFont="1" applyFill="1" applyBorder="1" applyAlignment="1">
      <alignment horizontal="left" vertical="top" wrapText="1"/>
    </xf>
    <xf numFmtId="0" fontId="19" fillId="5" borderId="16" xfId="0" applyFont="1" applyFill="1" applyBorder="1" applyAlignment="1">
      <alignment horizontal="left" vertical="top" wrapText="1"/>
    </xf>
    <xf numFmtId="0" fontId="19" fillId="5" borderId="5" xfId="0" applyFont="1" applyFill="1" applyBorder="1" applyAlignment="1">
      <alignment horizontal="left" vertical="top" wrapText="1"/>
    </xf>
    <xf numFmtId="164" fontId="16" fillId="5" borderId="3" xfId="0" applyNumberFormat="1" applyFont="1" applyFill="1" applyBorder="1" applyAlignment="1">
      <alignment horizontal="left" vertical="top" wrapText="1"/>
    </xf>
    <xf numFmtId="0" fontId="12" fillId="5" borderId="1" xfId="2" applyFont="1" applyFill="1" applyBorder="1" applyAlignment="1">
      <alignment horizontal="left" vertical="top" wrapText="1"/>
    </xf>
    <xf numFmtId="0" fontId="0" fillId="5" borderId="0" xfId="0" applyFill="1" applyAlignment="1">
      <alignment vertical="top"/>
    </xf>
    <xf numFmtId="0" fontId="12" fillId="5" borderId="1" xfId="1" applyFont="1" applyFill="1" applyBorder="1" applyAlignment="1">
      <alignment horizontal="left" vertical="top"/>
    </xf>
    <xf numFmtId="164" fontId="10" fillId="5" borderId="0" xfId="0" applyNumberFormat="1" applyFont="1" applyFill="1" applyBorder="1" applyAlignment="1">
      <alignment horizontal="left" vertical="top"/>
    </xf>
    <xf numFmtId="0" fontId="47" fillId="5" borderId="26" xfId="2" applyFont="1" applyFill="1" applyBorder="1" applyAlignment="1">
      <alignment vertical="top" wrapText="1"/>
    </xf>
    <xf numFmtId="164" fontId="20" fillId="5" borderId="3" xfId="0" applyNumberFormat="1" applyFont="1" applyFill="1" applyBorder="1" applyAlignment="1">
      <alignment horizontal="left" vertical="top"/>
    </xf>
    <xf numFmtId="0" fontId="47" fillId="5" borderId="1" xfId="2" applyFont="1" applyFill="1" applyBorder="1" applyAlignment="1">
      <alignment horizontal="left" vertical="top" wrapText="1"/>
    </xf>
    <xf numFmtId="0" fontId="10" fillId="5" borderId="4" xfId="0" applyFont="1" applyFill="1" applyBorder="1" applyAlignment="1">
      <alignment horizontal="left" vertical="top" wrapText="1"/>
    </xf>
    <xf numFmtId="0" fontId="20" fillId="5" borderId="8" xfId="0" applyFont="1" applyFill="1" applyBorder="1" applyAlignment="1">
      <alignment horizontal="left" vertical="top" wrapText="1"/>
    </xf>
    <xf numFmtId="164" fontId="20" fillId="5" borderId="8" xfId="0" applyNumberFormat="1" applyFont="1" applyFill="1" applyBorder="1" applyAlignment="1">
      <alignment vertical="top" wrapText="1"/>
    </xf>
    <xf numFmtId="0" fontId="18" fillId="5" borderId="1" xfId="0" applyFont="1" applyFill="1" applyBorder="1" applyAlignment="1">
      <alignment horizontal="left" vertical="top" wrapText="1"/>
    </xf>
  </cellXfs>
  <cellStyles count="3">
    <cellStyle name="Hüperlink" xfId="2" builtinId="8"/>
    <cellStyle name="Hyperlink" xfId="1" xr:uid="{00000000-000B-0000-0000-000008000000}"/>
    <cellStyle name="Normaallaa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no.parnu.ee/ctrl/ee/Huvikoolid/vaata/163" TargetMode="External"/><Relationship Id="rId2" Type="http://schemas.openxmlformats.org/officeDocument/2006/relationships/hyperlink" Target="https://arno.parnu.ee/ctrl/ee/Koolid/vaata/149" TargetMode="External"/><Relationship Id="rId1" Type="http://schemas.openxmlformats.org/officeDocument/2006/relationships/hyperlink" Target="https://arno.parnu.ee/ctrl/ee/Koolid/vaata/114" TargetMode="External"/><Relationship Id="rId4" Type="http://schemas.openxmlformats.org/officeDocument/2006/relationships/hyperlink" Target="https://arno.parnu.ee/ctrl/ee/Huvikoolid/vaata/16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tostamaa.edu.ee/" TargetMode="External"/><Relationship Id="rId3" Type="http://schemas.openxmlformats.org/officeDocument/2006/relationships/hyperlink" Target="https://parnuoppenoustamiskeskus-my.sharepoint.com/:w:/r/personal/aive_aru_onk_parnu_ee/Documents/T%C3%B6%C3%B6laud/HEV%20VAHENDID%20PROJEKT/J%C3%B5%C3%B5pre%20kooli%20remont.odt?d=w1f1f5c9b50d440658a7dcec758e3b002&amp;csf=1&amp;web=1&amp;e=PTeSon" TargetMode="External"/><Relationship Id="rId7" Type="http://schemas.openxmlformats.org/officeDocument/2006/relationships/hyperlink" Target="https://parnuoppenoustamiskeskus-my.sharepoint.com/:x:/g/personal/aive_aru_onk_parnu_ee/EUTVu18EmdhPjrkKy8mwkSMBscruVLzLRAF5oIkAe2thbg?email=pille.lille%40onk.parnu.ee&amp;e=uakXph" TargetMode="External"/><Relationship Id="rId2" Type="http://schemas.openxmlformats.org/officeDocument/2006/relationships/hyperlink" Target="https://arno.parnu.ee/ctrl/ee/Koolid/vaata/150" TargetMode="External"/><Relationship Id="rId1" Type="http://schemas.openxmlformats.org/officeDocument/2006/relationships/hyperlink" Target="https://parnuoppenoustamiskeskus-my.sharepoint.com/:x:/r/personal/aive_aru_onk_parnu_ee/Documents/T%C3%B6%C3%B6laud/HEV%20VAHENDID%20PROJEKT/Audru/Audru%20kooli%20inva%20wc%202.xlsx?d=wc5fb83cb42c645d1bce4049af833f0b0&amp;csf=1&amp;web=1&amp;e=QRTjx0" TargetMode="External"/><Relationship Id="rId6" Type="http://schemas.openxmlformats.org/officeDocument/2006/relationships/hyperlink" Target="https://parnuoppenoustamiskeskus-my.sharepoint.com/:b:/g/personal/aive_aru_onk_parnu_ee/ES9jG1ENTTJOgDqsWtUIepYBSiqsAeOBWDzVCkvEmzx97g?email=pille.lille%40onk.parnu.ee&amp;e=IDor0c" TargetMode="External"/><Relationship Id="rId11" Type="http://schemas.openxmlformats.org/officeDocument/2006/relationships/printerSettings" Target="../printerSettings/printerSettings1.bin"/><Relationship Id="rId5" Type="http://schemas.openxmlformats.org/officeDocument/2006/relationships/hyperlink" Target="https://parnuoppenoustamiskeskus-my.sharepoint.com/:b:/g/personal/aive_aru_onk_parnu_ee/EUfyYBC_C3pKkTgilDhtTNkBJSIcHt3TufKL0BUk4uJ4mg?email=pille.lille%40onk.parnu.ee&amp;e=Y3m3zA" TargetMode="External"/><Relationship Id="rId10" Type="http://schemas.openxmlformats.org/officeDocument/2006/relationships/hyperlink" Target="https://parnuoppenoustamiskeskus-my.sharepoint.com/:x:/g/personal/aive_aru_onk_parnu_ee/EY7JRB6vznxBhWtjKJC3zhkBmXtObD4yQU_GTsVPY9R2PQ?email=pille.lille%40onk.parnu.ee&amp;e=tFtF0s" TargetMode="External"/><Relationship Id="rId4" Type="http://schemas.openxmlformats.org/officeDocument/2006/relationships/hyperlink" Target="https://parnuoppenoustamiskeskus-my.sharepoint.com/:x:/g/personal/aive_aru_onk_parnu_ee/ETvzuD1NbiJGgsG6XEOlj8MBCXRjMhpn12GaxSed95y1kw?email=pille.lille%40onk.parnu.ee&amp;e=Ae8gol" TargetMode="External"/><Relationship Id="rId9" Type="http://schemas.openxmlformats.org/officeDocument/2006/relationships/hyperlink" Target="https://parnuoppenoustamiskeskus-my.sharepoint.com/:b:/g/personal/aive_aru_onk_parnu_ee/EfckY5w0o1ZPjG_Q6GeqIOEBla0jRf8VQBDw732dRlWJ8A?email=pille.lille%40onk.parnu.ee&amp;e=ZAtVJp"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teemeise.ee/inimskelett-h-170-cm-ratastega-statiivil" TargetMode="External"/><Relationship Id="rId18" Type="http://schemas.openxmlformats.org/officeDocument/2006/relationships/hyperlink" Target="https://teemeise.ee/magnetilised-raha-arvutuskaardid-tahvlile-summad-komakohtadega" TargetMode="External"/><Relationship Id="rId26" Type="http://schemas.openxmlformats.org/officeDocument/2006/relationships/hyperlink" Target="https://teemeise.ee/mullitoru-bluetooth-uhenduse-ja-puldiga-h-90-cm" TargetMode="External"/><Relationship Id="rId39" Type="http://schemas.openxmlformats.org/officeDocument/2006/relationships/hyperlink" Target="https://teemeise.ee/ergonoomiline-pliiatsihoiu-opetaja-abivahend-12tk" TargetMode="External"/><Relationship Id="rId21" Type="http://schemas.openxmlformats.org/officeDocument/2006/relationships/hyperlink" Target="https://keerdus.eu/product/logico-piccolo-omadussonad/" TargetMode="External"/><Relationship Id="rId34" Type="http://schemas.openxmlformats.org/officeDocument/2006/relationships/hyperlink" Target="https://angelajakobson.ee/toovahendite-tellimine/time-timer/time-timer/" TargetMode="External"/><Relationship Id="rId42" Type="http://schemas.openxmlformats.org/officeDocument/2006/relationships/hyperlink" Target="https://teemeise.ee/ph-meeter-2-1-s" TargetMode="External"/><Relationship Id="rId47" Type="http://schemas.openxmlformats.org/officeDocument/2006/relationships/hyperlink" Target="https://taibutera.ee/toode/magnetklotsid-lisadetailidega-100-osa/?_gl=1*1are7i3*_up*MQ..&amp;gclid=EAIaIQobChMIreah7beShgMVWE-RBR3R5Qpp%E2%80%A6" TargetMode="External"/><Relationship Id="rId7" Type="http://schemas.openxmlformats.org/officeDocument/2006/relationships/hyperlink" Target="https://teemeise.ee/3d-geomeetrilised-kujundid" TargetMode="External"/><Relationship Id="rId2" Type="http://schemas.openxmlformats.org/officeDocument/2006/relationships/hyperlink" Target="https://parnuoppenoustamiskeskus-my.sharepoint.com/:b:/g/personal/aive_aru_onk_parnu_ee/Eff9eIDrQ7RHtfvjPAnpL3QBh3PexVeFox6plPjmcTBF9Q?email=pille.lille%40onk.parnu.ee&amp;e=AV0LEo" TargetMode="External"/><Relationship Id="rId16" Type="http://schemas.openxmlformats.org/officeDocument/2006/relationships/hyperlink" Target="https://teemeise.ee/multifunktsionaalne-termomeeter" TargetMode="External"/><Relationship Id="rId29" Type="http://schemas.openxmlformats.org/officeDocument/2006/relationships/hyperlink" Target="https://parnuoppenoustamiskeskus-my.sharepoint.com/:b:/g/personal/aive_aru_onk_parnu_ee/EcwWzT2MojNJh3WX_c2WqoUBGiork1SrbzMDnySQxQPybg?email=pille.lille%40onk.parnu.ee&amp;e=ytumX6" TargetMode="External"/><Relationship Id="rId11" Type="http://schemas.openxmlformats.org/officeDocument/2006/relationships/hyperlink" Target="https://teemeise.ee/mineraalide-uurimiskomplekt" TargetMode="External"/><Relationship Id="rId24" Type="http://schemas.openxmlformats.org/officeDocument/2006/relationships/hyperlink" Target="https://teemeise.ee/pliiatsihoiu-opetaja-abivahend-12-tk" TargetMode="External"/><Relationship Id="rId32" Type="http://schemas.openxmlformats.org/officeDocument/2006/relationships/hyperlink" Target="https://angelajakobson.ee/toovahendite-tellimine/time-timer/time-timer/" TargetMode="External"/><Relationship Id="rId37" Type="http://schemas.openxmlformats.org/officeDocument/2006/relationships/hyperlink" Target="https://teemeise.ee/magnetiliste-nooride-komplekt-4-tk" TargetMode="External"/><Relationship Id="rId40" Type="http://schemas.openxmlformats.org/officeDocument/2006/relationships/hyperlink" Target="https://teemeise.ee/magnetiline-oppekomplekt-aatomi-ehitus" TargetMode="External"/><Relationship Id="rId45" Type="http://schemas.openxmlformats.org/officeDocument/2006/relationships/hyperlink" Target="https://teemeise.ee/puhumismang-rong" TargetMode="External"/><Relationship Id="rId5" Type="http://schemas.openxmlformats.org/officeDocument/2006/relationships/hyperlink" Target="https://teemeise.ee/10-kuljega-taringud-0-9-100-tk" TargetMode="External"/><Relationship Id="rId15" Type="http://schemas.openxmlformats.org/officeDocument/2006/relationships/hyperlink" Target="https://teemeise.ee/magnetite-komplekt-deluxe" TargetMode="External"/><Relationship Id="rId23" Type="http://schemas.openxmlformats.org/officeDocument/2006/relationships/hyperlink" Target="https://www.brain-games.ee/collections/lauamangud-lastele/products/halli-cups" TargetMode="External"/><Relationship Id="rId28" Type="http://schemas.openxmlformats.org/officeDocument/2006/relationships/hyperlink" Target="https://tarkusetugi.ee/eriti-turvaline-pehme-pall-d10cm-1tk" TargetMode="External"/><Relationship Id="rId36" Type="http://schemas.openxmlformats.org/officeDocument/2006/relationships/hyperlink" Target="https://teemeise.ee/geomeetrilised-kujundid-pinnalaotusega-8-tk" TargetMode="External"/><Relationship Id="rId49" Type="http://schemas.openxmlformats.org/officeDocument/2006/relationships/hyperlink" Target="https://teemeise.ee/catalogsearch/result/?q=tunne+ja+kontrolli+emotsioone" TargetMode="External"/><Relationship Id="rId10" Type="http://schemas.openxmlformats.org/officeDocument/2006/relationships/hyperlink" Target="https://teemeise.ee/geomeetrilised-kujundid-pinnalaotusega-11-tk" TargetMode="External"/><Relationship Id="rId19" Type="http://schemas.openxmlformats.org/officeDocument/2006/relationships/hyperlink" Target="https://teemeise.ee/suur-oppekell-sunkroonis-analoog-ja-digitaal" TargetMode="External"/><Relationship Id="rId31" Type="http://schemas.openxmlformats.org/officeDocument/2006/relationships/hyperlink" Target="https://teemeise.ee/igapaevaste-tegevuste-planeerimise-komplekt" TargetMode="External"/><Relationship Id="rId44" Type="http://schemas.openxmlformats.org/officeDocument/2006/relationships/hyperlink" Target="https://teemeise.ee/elektrooniline-oppemang-minuti-matemaatika" TargetMode="External"/><Relationship Id="rId4" Type="http://schemas.openxmlformats.org/officeDocument/2006/relationships/hyperlink" Target="https://teemeise.ee/lugemisabi-ribad-kompl-30tk-3-5x18cm-eri-varvid" TargetMode="External"/><Relationship Id="rId9" Type="http://schemas.openxmlformats.org/officeDocument/2006/relationships/hyperlink" Target="https://teemeise.ee/arvutamismang-math-whiz" TargetMode="External"/><Relationship Id="rId14" Type="http://schemas.openxmlformats.org/officeDocument/2006/relationships/hyperlink" Target="https://teemeise.ee/klassikomplekt-mootmine-ja-kaalumine" TargetMode="External"/><Relationship Id="rId22" Type="http://schemas.openxmlformats.org/officeDocument/2006/relationships/hyperlink" Target="https://keerdus.eu/product/logico-piccolo-sonavara/" TargetMode="External"/><Relationship Id="rId27" Type="http://schemas.openxmlformats.org/officeDocument/2006/relationships/hyperlink" Target="https://tarkusetugi.ee/loogipall-nooriga" TargetMode="External"/><Relationship Id="rId30" Type="http://schemas.openxmlformats.org/officeDocument/2006/relationships/hyperlink" Target="https://teemeise.ee/ergonoomiline-pliiatsihoiu-opetaja-abivahend-12tk" TargetMode="External"/><Relationship Id="rId35" Type="http://schemas.openxmlformats.org/officeDocument/2006/relationships/hyperlink" Target="https://angelajakobson.ee/toovahendite-tellimine/time-timer/time-timer/" TargetMode="External"/><Relationship Id="rId43" Type="http://schemas.openxmlformats.org/officeDocument/2006/relationships/hyperlink" Target="https://teemeise.ee/magnetiline-mang-minu-kodu" TargetMode="External"/><Relationship Id="rId48" Type="http://schemas.openxmlformats.org/officeDocument/2006/relationships/hyperlink" Target="https://teemeise.ee/igapaevaste-tegevuste-planeerimise-komplekt" TargetMode="External"/><Relationship Id="rId8" Type="http://schemas.openxmlformats.org/officeDocument/2006/relationships/hyperlink" Target="https://teemeise.ee/magnetilised-rahatahed-tahvlile" TargetMode="External"/><Relationship Id="rId3" Type="http://schemas.openxmlformats.org/officeDocument/2006/relationships/hyperlink" Target="https://teemeise.ee/oppekell-big-time-tm-12-tunni-demonstratsioonkell" TargetMode="External"/><Relationship Id="rId12" Type="http://schemas.openxmlformats.org/officeDocument/2006/relationships/hyperlink" Target="https://teemeise.ee/fossiilide-uurimiskomplekt" TargetMode="External"/><Relationship Id="rId17" Type="http://schemas.openxmlformats.org/officeDocument/2006/relationships/hyperlink" Target="https://teemeise.ee/paikesesusteemi-automaatselt-poorlev-mudel" TargetMode="External"/><Relationship Id="rId25" Type="http://schemas.openxmlformats.org/officeDocument/2006/relationships/hyperlink" Target="https://teemeise.ee/lugemisaken-reahoidja-4-tk" TargetMode="External"/><Relationship Id="rId33" Type="http://schemas.openxmlformats.org/officeDocument/2006/relationships/hyperlink" Target="https://angelajakobson.ee/toovahendite-tellimine/time-timer/time-timer/" TargetMode="External"/><Relationship Id="rId38" Type="http://schemas.openxmlformats.org/officeDocument/2006/relationships/hyperlink" Target="https://teemeise.ee/kaaluvihtide-komplekt-puidust-karbis-5-kg" TargetMode="External"/><Relationship Id="rId46" Type="http://schemas.openxmlformats.org/officeDocument/2006/relationships/hyperlink" Target="https://teemeise.ee/kalad-ja-pallid-mullitorule-12-tk" TargetMode="External"/><Relationship Id="rId20" Type="http://schemas.openxmlformats.org/officeDocument/2006/relationships/hyperlink" Target="https://keerdus.eu/product/logico-piccolo-raam/" TargetMode="External"/><Relationship Id="rId41" Type="http://schemas.openxmlformats.org/officeDocument/2006/relationships/hyperlink" Target="https://teemeise.ee/elektroonika-eksperimentide-kohver-256-osa" TargetMode="External"/><Relationship Id="rId1" Type="http://schemas.openxmlformats.org/officeDocument/2006/relationships/hyperlink" Target="https://parnuoppenoustamiskeskus-my.sharepoint.com/:b:/g/personal/aive_aru_onk_parnu_ee/Efxf3gZhMRNPqdwmqOzgDBIBPGyL_HXEkDbKVegKJYsSRQ?email=pille.lille%40onk.parnu.ee&amp;e=Z8dUHZ" TargetMode="External"/><Relationship Id="rId6" Type="http://schemas.openxmlformats.org/officeDocument/2006/relationships/hyperlink" Target="https://rahvaraamat.ee/p/gloobus-25cm-eestikeelne/1626500/et"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arno.parnu.ee/ctrl/ee/Koolid/vaata/114" TargetMode="External"/><Relationship Id="rId18" Type="http://schemas.openxmlformats.org/officeDocument/2006/relationships/hyperlink" Target="https://parnuoppenoustamiskeskus-my.sharepoint.com/:b:/g/personal/aive_aru_onk_parnu_ee/EUNsFLbn3l1Hk2ruEJ30j_0BwPiA084nfDwWS0tn3afezg?email=pille.lille%40onk.parnu.ee&amp;e=wXlEmD" TargetMode="External"/><Relationship Id="rId26" Type="http://schemas.openxmlformats.org/officeDocument/2006/relationships/hyperlink" Target="https://teaduspood.ahhaa.ee/?s=kineetiline+liiv&amp;post_type=product&amp;dgwt_wcas=1" TargetMode="External"/><Relationship Id="rId39" Type="http://schemas.openxmlformats.org/officeDocument/2006/relationships/hyperlink" Target="https://arno.parnu.ee/ctrl/ee/Koolid/vaata/114" TargetMode="External"/><Relationship Id="rId21" Type="http://schemas.openxmlformats.org/officeDocument/2006/relationships/hyperlink" Target="https://teemeise.ee/kriiditahvel-roheline-ruudustikuga-magnetilised-numbrid-1-100" TargetMode="External"/><Relationship Id="rId34" Type="http://schemas.openxmlformats.org/officeDocument/2006/relationships/hyperlink" Target="https://teemeise.ee/murasummutavad-korvaklapid-24-3-db" TargetMode="External"/><Relationship Id="rId42" Type="http://schemas.openxmlformats.org/officeDocument/2006/relationships/hyperlink" Target="https://arno.parnu.ee/ctrl/ee/Koolid/vaata/114" TargetMode="External"/><Relationship Id="rId47" Type="http://schemas.openxmlformats.org/officeDocument/2006/relationships/hyperlink" Target="https://www.medical24.ee/toode/helihark-hartmann-128-hz/" TargetMode="External"/><Relationship Id="rId50" Type="http://schemas.openxmlformats.org/officeDocument/2006/relationships/hyperlink" Target="https://www.thecosmicaccess.com/products/solfeggio-set-of-9-gold-color-unweighted-tuning-fork-set-with-solid-wood-tuning-fork-holder-a-bag-and-4-strikers" TargetMode="External"/><Relationship Id="rId55" Type="http://schemas.openxmlformats.org/officeDocument/2006/relationships/hyperlink" Target="https://taibutera.ee/toode/labipaistev-mangualus/" TargetMode="External"/><Relationship Id="rId7" Type="http://schemas.openxmlformats.org/officeDocument/2006/relationships/hyperlink" Target="https://teemeise.ee/rahustav-raskusvest-erinevad-suurused" TargetMode="External"/><Relationship Id="rId2" Type="http://schemas.openxmlformats.org/officeDocument/2006/relationships/hyperlink" Target="https://teemeise.ee/murasummutavad-korvaklapid-24-3-db" TargetMode="External"/><Relationship Id="rId16" Type="http://schemas.openxmlformats.org/officeDocument/2006/relationships/hyperlink" Target="https://teemeise.ee/teraapiakarp-suur" TargetMode="External"/><Relationship Id="rId29" Type="http://schemas.openxmlformats.org/officeDocument/2006/relationships/hyperlink" Target="https://epood.sunergos.ee/product/coachingu-pildikaardid/" TargetMode="External"/><Relationship Id="rId11" Type="http://schemas.openxmlformats.org/officeDocument/2006/relationships/hyperlink" Target="https://arno.parnu.ee/ctrl/ee/Koolid/vaata/114" TargetMode="External"/><Relationship Id="rId24" Type="http://schemas.openxmlformats.org/officeDocument/2006/relationships/hyperlink" Target="https://teemeise.ee/maagiline-liivakeskus" TargetMode="External"/><Relationship Id="rId32" Type="http://schemas.openxmlformats.org/officeDocument/2006/relationships/hyperlink" Target="https://teemeise.ee/murasummutavad-korvaklapid-24-3-db" TargetMode="External"/><Relationship Id="rId37" Type="http://schemas.openxmlformats.org/officeDocument/2006/relationships/hyperlink" Target="https://tarkusetugi.ee/mobiiltelefoni-taskute-hotell" TargetMode="External"/><Relationship Id="rId40" Type="http://schemas.openxmlformats.org/officeDocument/2006/relationships/hyperlink" Target="https://arno.parnu.ee/ctrl/ee/Koolid/vaata/114" TargetMode="External"/><Relationship Id="rId45" Type="http://schemas.openxmlformats.org/officeDocument/2006/relationships/hyperlink" Target="https://merlynwebshop.be/english/Opbergtas-voor-4-Koshis-p400757858" TargetMode="External"/><Relationship Id="rId53" Type="http://schemas.openxmlformats.org/officeDocument/2006/relationships/hyperlink" Target="https://taibutera.ee/toode/maagiline-valguslaud/" TargetMode="External"/><Relationship Id="rId58" Type="http://schemas.openxmlformats.org/officeDocument/2006/relationships/hyperlink" Target="https://teemeise.ee/keeltrumm-o-30-cm" TargetMode="External"/><Relationship Id="rId5" Type="http://schemas.openxmlformats.org/officeDocument/2006/relationships/hyperlink" Target="https://tarkusetugi.ee/mobiiltelefoni-tasku-signaali-blokeeriv-30-tk-seinale-kinnitatav-taskute-hotell" TargetMode="External"/><Relationship Id="rId61" Type="http://schemas.openxmlformats.org/officeDocument/2006/relationships/hyperlink" Target="https://arno.parnu.ee/ctrl/ee/Koolid/vaata/114" TargetMode="External"/><Relationship Id="rId19" Type="http://schemas.openxmlformats.org/officeDocument/2006/relationships/hyperlink" Target="https://parnuoppenoustamiskeskus-my.sharepoint.com/:b:/g/personal/aive_aru_onk_parnu_ee/EUNsFLbn3l1Hk2ruEJ30j_0BwPiA084nfDwWS0tn3afezg?email=pille.lille%40onk.parnu.ee&amp;e=wXlEmD" TargetMode="External"/><Relationship Id="rId14" Type="http://schemas.openxmlformats.org/officeDocument/2006/relationships/hyperlink" Target="https://arno.parnu.ee/ctrl/ee/Koolid/vaata/114" TargetMode="External"/><Relationship Id="rId22" Type="http://schemas.openxmlformats.org/officeDocument/2006/relationships/hyperlink" Target="https://teemeise.ee/catalogsearch/result/?q=emotsioone+v%C3%A4ljendavad+k%C3%A4piknukud" TargetMode="External"/><Relationship Id="rId27" Type="http://schemas.openxmlformats.org/officeDocument/2006/relationships/hyperlink" Target="https://epood.sunergos.ee/product/bild-impulse-als-erzahl-und-schreibanlasse/" TargetMode="External"/><Relationship Id="rId30" Type="http://schemas.openxmlformats.org/officeDocument/2006/relationships/hyperlink" Target="https://epood.sunergos.ee/product/inspireerivad-pildikaardid/" TargetMode="External"/><Relationship Id="rId35" Type="http://schemas.openxmlformats.org/officeDocument/2006/relationships/hyperlink" Target="https://teemeise.ee/murasummutavad-korvaklapid-24-3-db" TargetMode="External"/><Relationship Id="rId43" Type="http://schemas.openxmlformats.org/officeDocument/2006/relationships/hyperlink" Target="https://merlynwebshop.be/english/Sonic-Energy-stand-for-4-Koshi-Zaphir-windchimes-p724404803" TargetMode="External"/><Relationship Id="rId48" Type="http://schemas.openxmlformats.org/officeDocument/2006/relationships/hyperlink" Target="https://healing-sounds.com/products/68-hz-tuning-fork-sound-vibration-grounding?variant=51222289056093" TargetMode="External"/><Relationship Id="rId56" Type="http://schemas.openxmlformats.org/officeDocument/2006/relationships/hyperlink" Target="https://maltashopper.com/products/chakra-pyramid-singing-bowl-gift-set?_pos=8&amp;_sid=35f14b696&amp;_ss=r" TargetMode="External"/><Relationship Id="rId8" Type="http://schemas.openxmlformats.org/officeDocument/2006/relationships/hyperlink" Target="https://teemeise.ee/tts-raskustekk-2-3kg-150x90cm" TargetMode="External"/><Relationship Id="rId51" Type="http://schemas.openxmlformats.org/officeDocument/2006/relationships/hyperlink" Target="https://www.thecosmicaccess.com/products/cosmic-wooden-tuning-fork-holder-holds-9-any-size-weighted-or-unweighted-for-meditation-sound-healing-and-yoga?_pos=5&amp;_sid=d64cc3028&amp;_ss=r" TargetMode="External"/><Relationship Id="rId3" Type="http://schemas.openxmlformats.org/officeDocument/2006/relationships/hyperlink" Target="https://www.salutaris.shop/et/a/roheline-treenimiskumm" TargetMode="External"/><Relationship Id="rId12" Type="http://schemas.openxmlformats.org/officeDocument/2006/relationships/hyperlink" Target="https://www.ajtooted.ee/kontor/esitlusvahendid/tahvlid/ratastel-tahvlid/mobiilne-tahvel-5954-5952" TargetMode="External"/><Relationship Id="rId17" Type="http://schemas.openxmlformats.org/officeDocument/2006/relationships/hyperlink" Target="https://parnuoppenoustamiskeskus-my.sharepoint.com/:b:/g/personal/aive_aru_onk_parnu_ee/EeG_AbD4Z2RFnpWJDcYF7QUBRONdZSMDswseWpPB2FvHxw?email=pille.lille%40onk.parnu.ee&amp;e=e56GBy" TargetMode="External"/><Relationship Id="rId25" Type="http://schemas.openxmlformats.org/officeDocument/2006/relationships/hyperlink" Target="https://teemeise.ee/maagiline-liivakeskus" TargetMode="External"/><Relationship Id="rId33" Type="http://schemas.openxmlformats.org/officeDocument/2006/relationships/hyperlink" Target="https://teemeise.ee/murasummutavad-korvaklapid-24-3-db" TargetMode="External"/><Relationship Id="rId38" Type="http://schemas.openxmlformats.org/officeDocument/2006/relationships/hyperlink" Target="https://parnuoppenoustamiskeskus-my.sharepoint.com/:b:/g/personal/aive_aru_onk_parnu_ee/EbzDcCBqNchOt172cCA5ERcBA9FYV0SrMbPsnAmZVxvnag?email=pille.lille%40onk.parnu.ee&amp;e=GwitOZ" TargetMode="External"/><Relationship Id="rId46" Type="http://schemas.openxmlformats.org/officeDocument/2006/relationships/hyperlink" Target="https://merlynwebshop.be/english/Zaphir-wind-chime-set-5-stuks-THE-ORIGINAL-p256945218" TargetMode="External"/><Relationship Id="rId59" Type="http://schemas.openxmlformats.org/officeDocument/2006/relationships/hyperlink" Target="https://arno.parnu.ee/ctrl/ee/Koolid/vaata/114" TargetMode="External"/><Relationship Id="rId20" Type="http://schemas.openxmlformats.org/officeDocument/2006/relationships/hyperlink" Target="https://kunstjahobi.ee/est/painting-decorating/tools-and-accessories/easels-and-painting-boxes/floor-easel-wooden-malevich-art-20a.html" TargetMode="External"/><Relationship Id="rId41" Type="http://schemas.openxmlformats.org/officeDocument/2006/relationships/hyperlink" Target="https://teemeise.ee/tts-raskustekk-2-3kg-150x90cm" TargetMode="External"/><Relationship Id="rId54" Type="http://schemas.openxmlformats.org/officeDocument/2006/relationships/hyperlink" Target="https://arno.parnu.ee/ctrl/ee/Koolid/vaata/114" TargetMode="External"/><Relationship Id="rId62" Type="http://schemas.openxmlformats.org/officeDocument/2006/relationships/hyperlink" Target="https://teemeise.ee/valguslaud-kopeerimislaud-a3" TargetMode="External"/><Relationship Id="rId1" Type="http://schemas.openxmlformats.org/officeDocument/2006/relationships/hyperlink" Target="https://www.byroomaailm.ee/moobel/tahvlid/jalalseisvad-loengutahvlid/loengutahvel-tk-team-821500-mobile-deluxe-ratastega-710x1010mm-hall?sku=K0016728" TargetMode="External"/><Relationship Id="rId6" Type="http://schemas.openxmlformats.org/officeDocument/2006/relationships/hyperlink" Target="https://teemeise.ee/kehasokk-l-1-40-1-7cm" TargetMode="External"/><Relationship Id="rId15" Type="http://schemas.openxmlformats.org/officeDocument/2006/relationships/hyperlink" Target="https://arno.parnu.ee/ctrl/ee/Koolid/vaata/114" TargetMode="External"/><Relationship Id="rId23" Type="http://schemas.openxmlformats.org/officeDocument/2006/relationships/hyperlink" Target="https://www.byroomaailm.ee/moobel/tahvlid/jalalseisvad-loengutahvlid/loengutahvel-tk-team-821500-mobile-deluxe-ratastega-710x1010mm-hall?sku=K0016728" TargetMode="External"/><Relationship Id="rId28" Type="http://schemas.openxmlformats.org/officeDocument/2006/relationships/hyperlink" Target="https://epood.sunergos.ee/product/inspireerivad-pildikaardid/" TargetMode="External"/><Relationship Id="rId36" Type="http://schemas.openxmlformats.org/officeDocument/2006/relationships/hyperlink" Target="https://tarkusetugi.ee/mobiiltelefoni-tasku-signaali-blokeeriv-30-tk-seinale-kinnitatav-taskute-hotell" TargetMode="External"/><Relationship Id="rId49" Type="http://schemas.openxmlformats.org/officeDocument/2006/relationships/hyperlink" Target="https://healing-sounds.com/products/professionally-tuned-solfeggio-9-pc-set-chakra" TargetMode="External"/><Relationship Id="rId57" Type="http://schemas.openxmlformats.org/officeDocument/2006/relationships/hyperlink" Target="https://arno.parnu.ee/ctrl/ee/Koolid/vaata/114" TargetMode="External"/><Relationship Id="rId10" Type="http://schemas.openxmlformats.org/officeDocument/2006/relationships/hyperlink" Target="https://parnuoppenoustamiskeskus-my.sharepoint.com/:w:/g/personal/aive_aru_onk_parnu_ee/ETPbuqXbObRAsnx3dioYiAoBVoC1fvvop5pvnShKvi0dBw?email=pille.lille%40onk.parnu.ee&amp;e=W4eb3p" TargetMode="External"/><Relationship Id="rId31" Type="http://schemas.openxmlformats.org/officeDocument/2006/relationships/hyperlink" Target="https://teemeise.ee/murasummutavad-korvaklapid-24-3-db" TargetMode="External"/><Relationship Id="rId44" Type="http://schemas.openxmlformats.org/officeDocument/2006/relationships/hyperlink" Target="https://merlynwebshop.be/english/Koshi-wind-chime-set-4-stuks-THE-ORIGINAL-p256743252" TargetMode="External"/><Relationship Id="rId52" Type="http://schemas.openxmlformats.org/officeDocument/2006/relationships/hyperlink" Target="https://shop.pillipood.ee/energia-kellad/0/readmore/291708/" TargetMode="External"/><Relationship Id="rId60" Type="http://schemas.openxmlformats.org/officeDocument/2006/relationships/hyperlink" Target="https://taibutera.ee/toode/kuppel-maagilisele-valguslauale/" TargetMode="External"/><Relationship Id="rId4" Type="http://schemas.openxmlformats.org/officeDocument/2006/relationships/hyperlink" Target="https://tarkusetugi.ee/mobiiltelefoni-taskute-hotell" TargetMode="External"/><Relationship Id="rId9" Type="http://schemas.openxmlformats.org/officeDocument/2006/relationships/hyperlink" Target="https://tarkusetugi.ee/mobiiltelefonide-kott-signaali-blokeeriv"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teemeise.ee/vaikusepesa-fexi-erinevad-valikud" TargetMode="External"/><Relationship Id="rId21" Type="http://schemas.openxmlformats.org/officeDocument/2006/relationships/hyperlink" Target="https://arno.parnu.ee/ctrl/ee/Koolid/vaata/114" TargetMode="External"/><Relationship Id="rId42" Type="http://schemas.openxmlformats.org/officeDocument/2006/relationships/hyperlink" Target="https://teemeise.ee/tumbade-komplekt-lobo-1" TargetMode="External"/><Relationship Id="rId47" Type="http://schemas.openxmlformats.org/officeDocument/2006/relationships/hyperlink" Target="https://parnuoppenoustamiskeskus-my.sharepoint.com/:b:/g/personal/aive_aru_onk_parnu_ee/EezrJWJwzBNPtodiEHn75HkBbPMDdOmfg5_CTUL_Zc488A?email=pille.lille%40onk.parnu.ee&amp;e=fESqm7" TargetMode="External"/><Relationship Id="rId63" Type="http://schemas.openxmlformats.org/officeDocument/2006/relationships/hyperlink" Target="https://teemeise.ee/loogastusnurk-quadro" TargetMode="External"/><Relationship Id="rId68" Type="http://schemas.openxmlformats.org/officeDocument/2006/relationships/hyperlink" Target="https://www.ajtooted.ee/kool-ja-lasteaed/helisummutavad-tooted-ja-vaheseinad/helisummututavad-tooted/lauasirmid/lauasirm-527629-527627" TargetMode="External"/><Relationship Id="rId84" Type="http://schemas.openxmlformats.org/officeDocument/2006/relationships/hyperlink" Target="https://arno.parnu.ee/ctrl/ee/Koolid/vaata/114" TargetMode="External"/><Relationship Id="rId89" Type="http://schemas.openxmlformats.org/officeDocument/2006/relationships/hyperlink" Target="https://parnuoppenoustamiskeskus-my.sharepoint.com/:b:/g/personal/aive_aru_onk_parnu_ee/ETBSt-AGFxtJpABvQwCUuvsBYYpxUAfkFMUcsJToEzQIXg?email=pille.lille%40onk.parnu.ee&amp;e=JpHnnJ" TargetMode="External"/><Relationship Id="rId16" Type="http://schemas.openxmlformats.org/officeDocument/2006/relationships/hyperlink" Target="https://www.ajtooted.ee/kontor/helisummutavad-tooted-ja-vaheseinad/vaheseinad/tekstiilkattega-vaheseinad/vahesein-525247-525245" TargetMode="External"/><Relationship Id="rId11" Type="http://schemas.openxmlformats.org/officeDocument/2006/relationships/hyperlink" Target="https://teemeise.ee/tugitool-loris-erinevad-varvid" TargetMode="External"/><Relationship Id="rId32" Type="http://schemas.openxmlformats.org/officeDocument/2006/relationships/hyperlink" Target="https://teemeise.ee/loogastusnurk-quadro" TargetMode="External"/><Relationship Id="rId37" Type="http://schemas.openxmlformats.org/officeDocument/2006/relationships/hyperlink" Target="https://parnuoppenoustamiskeskus-my.sharepoint.com/:w:/g/personal/aive_aru_onk_parnu_ee/ETPbuqXbObRAsnx3dioYiAoBVoC1fvvop5pvnShKvi0dBw?email=pille.lille%40onk.parnu.ee&amp;e=W4eb3p" TargetMode="External"/><Relationship Id="rId53" Type="http://schemas.openxmlformats.org/officeDocument/2006/relationships/hyperlink" Target="https://www.ajtooted.ee/kool-ja-lasteaed/koolitoolid/opilastoolid/ratastel-toolid/ratastel-tool-794272-794277" TargetMode="External"/><Relationship Id="rId58" Type="http://schemas.openxmlformats.org/officeDocument/2006/relationships/hyperlink" Target="https://tarkusetugi.ee/mobiilne-tookoht-mia-table" TargetMode="External"/><Relationship Id="rId74" Type="http://schemas.openxmlformats.org/officeDocument/2006/relationships/hyperlink" Target="https://grano.ee/artiklid/lapsed-liikuma-lapsed-mangima/" TargetMode="External"/><Relationship Id="rId79" Type="http://schemas.openxmlformats.org/officeDocument/2006/relationships/hyperlink" Target="https://arno.parnu.ee/ctrl/ee/Koolid/vaata/114" TargetMode="External"/><Relationship Id="rId5" Type="http://schemas.openxmlformats.org/officeDocument/2006/relationships/hyperlink" Target="https://teemeise.ee/kott-tool-diana-original-erinevad-suurused-ja-varvid" TargetMode="External"/><Relationship Id="rId90" Type="http://schemas.openxmlformats.org/officeDocument/2006/relationships/hyperlink" Target="https://arno.parnu.ee/ctrl/ee/Koolid/vaata/114" TargetMode="External"/><Relationship Id="rId95" Type="http://schemas.openxmlformats.org/officeDocument/2006/relationships/hyperlink" Target="https://teemeise.ee/tugitool-bard-erinevad-varvid" TargetMode="External"/><Relationship Id="rId22" Type="http://schemas.openxmlformats.org/officeDocument/2006/relationships/hyperlink" Target="https://arno.parnu.ee/ctrl/ee/Koolid/vaata/114" TargetMode="External"/><Relationship Id="rId27" Type="http://schemas.openxmlformats.org/officeDocument/2006/relationships/hyperlink" Target="https://www.ajtooted.ee/kool-ja-lasteaed/helisummutavad-tooted-ja-vaheseinad/helisummututavad-tooted/lauasirmid/lauasirm-527629-527627" TargetMode="External"/><Relationship Id="rId43" Type="http://schemas.openxmlformats.org/officeDocument/2006/relationships/hyperlink" Target="https://teemeise.ee/tumbade-komplekt-lobo-1" TargetMode="External"/><Relationship Id="rId48" Type="http://schemas.openxmlformats.org/officeDocument/2006/relationships/hyperlink" Target="https://www.ajtooted.ee/kool-ja-lasteaed/koolitoolid/opilastoolid/toolid/4-jalaga-tool-794284-794289" TargetMode="External"/><Relationship Id="rId64" Type="http://schemas.openxmlformats.org/officeDocument/2006/relationships/hyperlink" Target="https://teemeise.ee/helisummutav-sirm-vahesein-80-5-x-160-cm-hall" TargetMode="External"/><Relationship Id="rId69" Type="http://schemas.openxmlformats.org/officeDocument/2006/relationships/hyperlink" Target="https://www.ajtooted.ee/kontor/helisummutavad-tooted-ja-vaheseinad/vaheseinad/tekstiilkattega-vaheseinad/vahesein-525247-525245" TargetMode="External"/><Relationship Id="rId80" Type="http://schemas.openxmlformats.org/officeDocument/2006/relationships/hyperlink" Target="https://arno.parnu.ee/ctrl/ee/Koolid/vaata/114" TargetMode="External"/><Relationship Id="rId85" Type="http://schemas.openxmlformats.org/officeDocument/2006/relationships/hyperlink" Target="https://arno.parnu.ee/ctrl/ee/Koolid/vaata/114" TargetMode="External"/><Relationship Id="rId3" Type="http://schemas.openxmlformats.org/officeDocument/2006/relationships/hyperlink" Target="https://teemeise.ee/tumba-blocco-xl-130-x-65-cm-h-42-cm-grafiit" TargetMode="External"/><Relationship Id="rId12" Type="http://schemas.openxmlformats.org/officeDocument/2006/relationships/hyperlink" Target="https://teemeise.ee/opilaslaud-ida-trapetsikujuline-erinevad-korgused" TargetMode="External"/><Relationship Id="rId17" Type="http://schemas.openxmlformats.org/officeDocument/2006/relationships/hyperlink" Target="https://www.ajtooted.ee/kool-ja-lasteaed/koolilauad/kokkupandavad-lauad/koolilaud-519111-519116" TargetMode="External"/><Relationship Id="rId25" Type="http://schemas.openxmlformats.org/officeDocument/2006/relationships/hyperlink" Target="https://teemeise.ee/loogastusnurk-cubo-maxi" TargetMode="External"/><Relationship Id="rId33" Type="http://schemas.openxmlformats.org/officeDocument/2006/relationships/hyperlink" Target="https://teemeise.ee/vaikusepesa-fexi-erinevad-valikud" TargetMode="External"/><Relationship Id="rId38" Type="http://schemas.openxmlformats.org/officeDocument/2006/relationships/hyperlink" Target="https://parnuoppenoustamiskeskus-my.sharepoint.com/:w:/g/personal/aive_aru_onk_parnu_ee/ETPbuqXbObRAsnx3dioYiAoBVoC1fvvop5pvnShKvi0dBw?email=pille.lille%40onk.parnu.ee&amp;e=W4eb3p" TargetMode="External"/><Relationship Id="rId46" Type="http://schemas.openxmlformats.org/officeDocument/2006/relationships/hyperlink" Target="https://teemeise.ee/istumispadjad-ummargused-loodus-12-tk-o-30-x-h-8cm" TargetMode="External"/><Relationship Id="rId59" Type="http://schemas.openxmlformats.org/officeDocument/2006/relationships/hyperlink" Target="https://teemeise.ee/vaikusepesa-fexi-erinevad-valikud" TargetMode="External"/><Relationship Id="rId67" Type="http://schemas.openxmlformats.org/officeDocument/2006/relationships/hyperlink" Target="https://www.ajtooted.ee/kool-ja-lasteaed/helisummutavad-tooted-ja-vaheseinad/helisummututavad-tooted/lauasirmid/lauasirm-527629-527627" TargetMode="External"/><Relationship Id="rId20" Type="http://schemas.openxmlformats.org/officeDocument/2006/relationships/hyperlink" Target="https://www.ajtooted.ee/kontor/kontori-ja-koosolekulauad/kontorilauad/reguleeritavad-lauad/kirjutuslaud-875353-875375" TargetMode="External"/><Relationship Id="rId41" Type="http://schemas.openxmlformats.org/officeDocument/2006/relationships/hyperlink" Target="https://teemeise.ee/kott-tool-diana-original-erinevad-suurused-ja-varvid" TargetMode="External"/><Relationship Id="rId54" Type="http://schemas.openxmlformats.org/officeDocument/2006/relationships/hyperlink" Target="https://parnuoppenoustamiskeskus-my.sharepoint.com/:b:/g/personal/aive_aru_onk_parnu_ee/ET_Ima9eIFNPtlOugkXYYRkB_BJgWrcAvvIglAsz7FNZpA" TargetMode="External"/><Relationship Id="rId62" Type="http://schemas.openxmlformats.org/officeDocument/2006/relationships/hyperlink" Target="https://teemeise.ee/vaikusepesa-fexi-erinevad-valikud" TargetMode="External"/><Relationship Id="rId70" Type="http://schemas.openxmlformats.org/officeDocument/2006/relationships/hyperlink" Target="https://teemeise.ee/helisummutav-sirm-vahesein-80-5-x-160-cm-hall" TargetMode="External"/><Relationship Id="rId75" Type="http://schemas.openxmlformats.org/officeDocument/2006/relationships/hyperlink" Target="https://parnuoppenoustamiskeskus-my.sharepoint.com/:b:/g/personal/aive_aru_onk_parnu_ee/ESnixQ4eQFZPnIKPcIMDvGkB3RfTAukUyOGopvDsPMgqDQ?email=pille.lille%40onk.parnu.ee&amp;e=j1sbLD" TargetMode="External"/><Relationship Id="rId83" Type="http://schemas.openxmlformats.org/officeDocument/2006/relationships/hyperlink" Target="https://arno.parnu.ee/ctrl/ee/Koolid/vaata/114" TargetMode="External"/><Relationship Id="rId88" Type="http://schemas.openxmlformats.org/officeDocument/2006/relationships/hyperlink" Target="https://arno.parnu.ee/ctrl/ee/Koolid/vaata/114" TargetMode="External"/><Relationship Id="rId91" Type="http://schemas.openxmlformats.org/officeDocument/2006/relationships/hyperlink" Target="https://www.vidaxl.ie/e/vidaxl-swivel-office-chair-white-faux-leather/8720286527139.html" TargetMode="External"/><Relationship Id="rId96" Type="http://schemas.openxmlformats.org/officeDocument/2006/relationships/hyperlink" Target="https://teemeise.ee/vaip-pulpy-umar-sinine-o-2-m" TargetMode="External"/><Relationship Id="rId1" Type="http://schemas.openxmlformats.org/officeDocument/2006/relationships/hyperlink" Target="https://teemeise.ee/kott-tool-jacky-active-250l" TargetMode="External"/><Relationship Id="rId6" Type="http://schemas.openxmlformats.org/officeDocument/2006/relationships/hyperlink" Target="https://teemeise.ee/tumbade-komplekt-lobo-1" TargetMode="External"/><Relationship Id="rId15" Type="http://schemas.openxmlformats.org/officeDocument/2006/relationships/hyperlink" Target="https://parnuoppenoustamiskeskus-my.sharepoint.com/:b:/g/personal/aive_aru_onk_parnu_ee/EQiPhvuKHuBCr2NJ1VcGp24BsPoyfQgSAxH86p72ckqRUA?email=pille.lille%40onk.parnu.ee&amp;e=1Tn6dL" TargetMode="External"/><Relationship Id="rId23" Type="http://schemas.openxmlformats.org/officeDocument/2006/relationships/hyperlink" Target="https://arno.parnu.ee/ctrl/ee/Koolid/vaata/114" TargetMode="External"/><Relationship Id="rId28" Type="http://schemas.openxmlformats.org/officeDocument/2006/relationships/hyperlink" Target="https://teemeise.ee/istumispadjad-ummargused-loodus-12-tk-o-30-x-h-8cm" TargetMode="External"/><Relationship Id="rId36" Type="http://schemas.openxmlformats.org/officeDocument/2006/relationships/hyperlink" Target="https://parnuoppenoustamiskeskus-my.sharepoint.com/:b:/g/personal/aive_aru_onk_parnu_ee/EbzDcCBqNchOt172cCA5ERcBA9FYV0SrMbPsnAmZVxvnag?email=pille.lille%40onk.parnu.ee&amp;e=GwitOZ" TargetMode="External"/><Relationship Id="rId49" Type="http://schemas.openxmlformats.org/officeDocument/2006/relationships/hyperlink" Target="https://www.ajtooted.ee/kool-ja-lasteaed/koolitoolid/opilastoolid/toolid/4-jalaga-tool-794284-794289" TargetMode="External"/><Relationship Id="rId57" Type="http://schemas.openxmlformats.org/officeDocument/2006/relationships/hyperlink" Target="https://parnuoppenoustamiskeskus-my.sharepoint.com/:b:/g/personal/aive_aru_onk_parnu_ee/ET_Ima9eIFNPtlOugkXYYRkB_BJgWrcAvvIglAsz7FNZpA" TargetMode="External"/><Relationship Id="rId10" Type="http://schemas.openxmlformats.org/officeDocument/2006/relationships/hyperlink" Target="https://teemeise.ee/loogastusnurk-quadro" TargetMode="External"/><Relationship Id="rId31" Type="http://schemas.openxmlformats.org/officeDocument/2006/relationships/hyperlink" Target="https://parnuoppenoustamiskeskus-my.sharepoint.com/:b:/g/personal/aive_aru_onk_parnu_ee/ET_Ima9eIFNPtlOugkXYYRkB_BJgWrcAvvIglAsz7FNZpA" TargetMode="External"/><Relationship Id="rId44" Type="http://schemas.openxmlformats.org/officeDocument/2006/relationships/hyperlink" Target="https://teemeise.ee/tugitool-voodi-trend" TargetMode="External"/><Relationship Id="rId52" Type="http://schemas.openxmlformats.org/officeDocument/2006/relationships/hyperlink" Target="https://parnuoppenoustamiskeskus-my.sharepoint.com/:b:/g/personal/aive_aru_onk_parnu_ee/EeG_AbD4Z2RFnpWJDcYF7QUBRONdZSMDswseWpPB2FvHxw?email=pille.lille%40onk.parnu.ee&amp;e=e56GBy" TargetMode="External"/><Relationship Id="rId60" Type="http://schemas.openxmlformats.org/officeDocument/2006/relationships/hyperlink" Target="https://teemeise.ee/vaikusepesa-fexi-erinevad-valikud" TargetMode="External"/><Relationship Id="rId65" Type="http://schemas.openxmlformats.org/officeDocument/2006/relationships/hyperlink" Target="https://isku.ee/toode/akustilised-paneelid-ruumijagaja-jakala/" TargetMode="External"/><Relationship Id="rId73" Type="http://schemas.openxmlformats.org/officeDocument/2006/relationships/hyperlink" Target="https://teemeise.ee/helisummutav-sirm-vahesein-80-5-x-160-cm-hall" TargetMode="External"/><Relationship Id="rId78" Type="http://schemas.openxmlformats.org/officeDocument/2006/relationships/hyperlink" Target="https://arno.parnu.ee/ctrl/ee/Koolid/vaata/114" TargetMode="External"/><Relationship Id="rId81" Type="http://schemas.openxmlformats.org/officeDocument/2006/relationships/hyperlink" Target="https://arno.parnu.ee/ctrl/ee/Koolid/vaata/114" TargetMode="External"/><Relationship Id="rId86" Type="http://schemas.openxmlformats.org/officeDocument/2006/relationships/hyperlink" Target="https://arno.parnu.ee/ctrl/ee/Koolid/vaata/114" TargetMode="External"/><Relationship Id="rId94" Type="http://schemas.openxmlformats.org/officeDocument/2006/relationships/hyperlink" Target="https://teemeise.ee/vaip-pulpy-beez-ummargune-o-200-cm" TargetMode="External"/><Relationship Id="rId4" Type="http://schemas.openxmlformats.org/officeDocument/2006/relationships/hyperlink" Target="https://teemeise.ee/tumba-blocco-xl-erinevad-varvid" TargetMode="External"/><Relationship Id="rId9" Type="http://schemas.openxmlformats.org/officeDocument/2006/relationships/hyperlink" Target="https://teemeise.ee/tts-pimendav-pop-up-telk-142-x-142-x-142-cm" TargetMode="External"/><Relationship Id="rId13" Type="http://schemas.openxmlformats.org/officeDocument/2006/relationships/hyperlink" Target="https://grano.ee/artiklid/lapsed-liikuma-lapsed-mangima/" TargetMode="External"/><Relationship Id="rId18" Type="http://schemas.openxmlformats.org/officeDocument/2006/relationships/hyperlink" Target="https://www.ajtooted.ee/kontor/helisummutavad-tooted-ja-vaheseinad/vaheseinad/ratastel-vaheseinad/mobiilne-infotahvel-187206-187207" TargetMode="External"/><Relationship Id="rId39" Type="http://schemas.openxmlformats.org/officeDocument/2006/relationships/hyperlink" Target="https://parnuoppenoustamiskeskus-my.sharepoint.com/:w:/g/personal/aive_aru_onk_parnu_ee/ETPbuqXbObRAsnx3dioYiAoBVoC1fvvop5pvnShKvi0dBw?email=pille.lille%40onk.parnu.ee&amp;e=W4eb3p" TargetMode="External"/><Relationship Id="rId34" Type="http://schemas.openxmlformats.org/officeDocument/2006/relationships/hyperlink" Target="https://teemeise.ee/tugitool-loris-erinevad-varvid" TargetMode="External"/><Relationship Id="rId50" Type="http://schemas.openxmlformats.org/officeDocument/2006/relationships/hyperlink" Target="https://www.ajtooted.ee/kool-ja-lasteaed/koolitoolid/opilastoolid/toolid/4-jalaga-tool-794284-794289" TargetMode="External"/><Relationship Id="rId55" Type="http://schemas.openxmlformats.org/officeDocument/2006/relationships/hyperlink" Target="https://parnuoppenoustamiskeskus-my.sharepoint.com/:b:/g/personal/aive_aru_onk_parnu_ee/ET_Ima9eIFNPtlOugkXYYRkB_BJgWrcAvvIglAsz7FNZpA" TargetMode="External"/><Relationship Id="rId76" Type="http://schemas.openxmlformats.org/officeDocument/2006/relationships/hyperlink" Target="https://arno.parnu.ee/ctrl/ee/Koolid/vaata/114" TargetMode="External"/><Relationship Id="rId97" Type="http://schemas.openxmlformats.org/officeDocument/2006/relationships/printerSettings" Target="../printerSettings/printerSettings2.bin"/><Relationship Id="rId7" Type="http://schemas.openxmlformats.org/officeDocument/2006/relationships/hyperlink" Target="https://www.ajtooted.ee/kool-ja-lasteaed/koolitoolid/opilastoolid/ratastel-toolid/ratastel-tool-794272-794277" TargetMode="External"/><Relationship Id="rId71" Type="http://schemas.openxmlformats.org/officeDocument/2006/relationships/hyperlink" Target="https://teemeise.ee/helisummutav-sirm-vahesein-80-5-x-160-cm-hall" TargetMode="External"/><Relationship Id="rId92" Type="http://schemas.openxmlformats.org/officeDocument/2006/relationships/hyperlink" Target="https://www.byroomaailm.ee/catalog/product/view/id/103948/s/reguleeritav-laud-sun-flex-easydesk-pro-valge-h-770-1130mm-600x520mm-mdf-600708-pedaaliga-ratastega-valge-jalaraam/category/2715/?sku=K0082631" TargetMode="External"/><Relationship Id="rId2" Type="http://schemas.openxmlformats.org/officeDocument/2006/relationships/hyperlink" Target="https://www.audru.edu.ee/et" TargetMode="External"/><Relationship Id="rId29" Type="http://schemas.openxmlformats.org/officeDocument/2006/relationships/hyperlink" Target="https://teemeise.ee/metallraam-ratastel-ummargustele-istumispatjadele-d30cm" TargetMode="External"/><Relationship Id="rId24" Type="http://schemas.openxmlformats.org/officeDocument/2006/relationships/hyperlink" Target="https://parnuoppenoustamiskeskus-my.sharepoint.com/:b:/g/personal/aive_aru_onk_parnu_ee/EVdIsG_hpLlEmOdb56cdI1sBsbAH78Yz1g8wRILkI8aHSA?email=pille.lille%40onk.parnu.ee&amp;e=VYWu6n" TargetMode="External"/><Relationship Id="rId40" Type="http://schemas.openxmlformats.org/officeDocument/2006/relationships/hyperlink" Target="https://parnuoppenoustamiskeskus-my.sharepoint.com/:w:/g/personal/aive_aru_onk_parnu_ee/ETPbuqXbObRAsnx3dioYiAoBVoC1fvvop5pvnShKvi0dBw?email=pille.lille%40onk.parnu.ee&amp;e=W4eb3p" TargetMode="External"/><Relationship Id="rId45" Type="http://schemas.openxmlformats.org/officeDocument/2006/relationships/hyperlink" Target="https://teemeise.ee/istumispadjad-ummargused-loodus-12-tk-o-30-x-h-8cm" TargetMode="External"/><Relationship Id="rId66" Type="http://schemas.openxmlformats.org/officeDocument/2006/relationships/hyperlink" Target="https://www.ajtooted.ee/kool-ja-lasteaed/helisummutavad-tooted-ja-vaheseinad/helisummututavad-tooted/lauasirmid/lauasirm-527629-527627" TargetMode="External"/><Relationship Id="rId87" Type="http://schemas.openxmlformats.org/officeDocument/2006/relationships/hyperlink" Target="https://arno.parnu.ee/ctrl/ee/Koolid/vaata/114" TargetMode="External"/><Relationship Id="rId61" Type="http://schemas.openxmlformats.org/officeDocument/2006/relationships/hyperlink" Target="https://teemeise.ee/vaikusepesa-fexi-erinevad-valikud" TargetMode="External"/><Relationship Id="rId82" Type="http://schemas.openxmlformats.org/officeDocument/2006/relationships/hyperlink" Target="https://arno.parnu.ee/ctrl/ee/Koolid/vaata/114" TargetMode="External"/><Relationship Id="rId19" Type="http://schemas.openxmlformats.org/officeDocument/2006/relationships/hyperlink" Target="https://teemeise.ee/z-toolide-karu" TargetMode="External"/><Relationship Id="rId14" Type="http://schemas.openxmlformats.org/officeDocument/2006/relationships/hyperlink" Target="https://parnuoppenoustamiskeskus-my.sharepoint.com/:b:/g/personal/aive_aru_onk_parnu_ee/Ee9rRpud9lFBtpovxgawQ_kB2-eZkmNTgiLAVEVLLC5JDg?email=pille.lille%40onk.parnu.ee&amp;e=7FfU23" TargetMode="External"/><Relationship Id="rId30" Type="http://schemas.openxmlformats.org/officeDocument/2006/relationships/hyperlink" Target="https://grano.ee/artiklid/lapsed-liikuma-lapsed-mangima/" TargetMode="External"/><Relationship Id="rId35" Type="http://schemas.openxmlformats.org/officeDocument/2006/relationships/hyperlink" Target="https://parnuoppenoustamiskeskus-my.sharepoint.com/:b:/g/personal/aive_aru_onk_parnu_ee/EbzDcCBqNchOt172cCA5ERcBA9FYV0SrMbPsnAmZVxvnag?email=pille.lille%40onk.parnu.ee&amp;e=GwitOZ" TargetMode="External"/><Relationship Id="rId56" Type="http://schemas.openxmlformats.org/officeDocument/2006/relationships/hyperlink" Target="https://parnuoppenoustamiskeskus-my.sharepoint.com/:b:/g/personal/aive_aru_onk_parnu_ee/EezrJWJwzBNPtodiEHn75HkBbPMDdOmfg5_CTUL_Zc488A?email=pille.lille%40onk.parnu.ee&amp;e=fESqm7" TargetMode="External"/><Relationship Id="rId77" Type="http://schemas.openxmlformats.org/officeDocument/2006/relationships/hyperlink" Target="https://arno.parnu.ee/ctrl/ee/Koolid/vaata/114" TargetMode="External"/><Relationship Id="rId8" Type="http://schemas.openxmlformats.org/officeDocument/2006/relationships/hyperlink" Target="https://tarkusetugi.ee/mobiilne-tookoht-mia-table" TargetMode="External"/><Relationship Id="rId51" Type="http://schemas.openxmlformats.org/officeDocument/2006/relationships/hyperlink" Target="https://teemeise.ee/opilaslaud-reguleeritav-1-kohaline-esipaneeliga-70-x-50-cm-h-64-79cm-erinevad-valikud" TargetMode="External"/><Relationship Id="rId72" Type="http://schemas.openxmlformats.org/officeDocument/2006/relationships/hyperlink" Target="https://teemeise.ee/helisummutav-sirm-vahesein-80-5-x-160-cm-hall" TargetMode="External"/><Relationship Id="rId93" Type="http://schemas.openxmlformats.org/officeDocument/2006/relationships/hyperlink" Target="https://teemeise.ee/vaip-spiraaliga-2-x-2-m"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parnuoppenoustamiskeskus-my.sharepoint.com/:i:/g/personal/aive_aru_onk_parnu_ee/Ec0kBvznVWFFm5XaTkUVJSkBPKvhcmYIFFKbwHGDUQ7JAQ?email=pille.lille%40onk.parnu.ee&amp;e=aPxh79" TargetMode="External"/><Relationship Id="rId21" Type="http://schemas.openxmlformats.org/officeDocument/2006/relationships/hyperlink" Target="https://parnuoppenoustamiskeskus-my.sharepoint.com/:b:/g/personal/aive_aru_onk_parnu_ee/EflMkaF2ZTJPlgvysRZ4jccB5XzX3xlxGvhkvL060bDwlA?email=pille.lille%40onk.parnu.ee&amp;e=McTgLM" TargetMode="External"/><Relationship Id="rId42" Type="http://schemas.openxmlformats.org/officeDocument/2006/relationships/hyperlink" Target="https://digistep.ee/pood/563/newline-tc-51d/" TargetMode="External"/><Relationship Id="rId47" Type="http://schemas.openxmlformats.org/officeDocument/2006/relationships/hyperlink" Target="https://parnuoppenoustamiskeskus-my.sharepoint.com/:b:/g/personal/aive_aru_onk_parnu_ee/EcPVpyB3g0dItRUQ_1QJBjYBbkSy3Qe4olMSLzQXLsJ7HA?email=pille.lille%40onk.parnu.ee&amp;e=bmZ9xw" TargetMode="External"/><Relationship Id="rId63" Type="http://schemas.openxmlformats.org/officeDocument/2006/relationships/hyperlink" Target="https://parnuoppenoustamiskeskus-my.sharepoint.com/:b:/g/personal/aive_aru_onk_parnu_ee/EXgQW06FUypEiT0S7g6dp1wBKaPXj0qRQL1mklUujlP68w?email=pille.lille%40onk.parnu.ee&amp;e=AYEgw6" TargetMode="External"/><Relationship Id="rId68" Type="http://schemas.openxmlformats.org/officeDocument/2006/relationships/hyperlink" Target="https://arno.parnu.ee/ctrl/ee/Koolid/vaata/114" TargetMode="External"/><Relationship Id="rId84" Type="http://schemas.openxmlformats.org/officeDocument/2006/relationships/hyperlink" Target="https://arno.parnu.ee/ctrl/ee/Koolid/vaata/114" TargetMode="External"/><Relationship Id="rId89" Type="http://schemas.openxmlformats.org/officeDocument/2006/relationships/hyperlink" Target="https://www.byroomaailm.ee/catalog/product/view/id/142594/s/seinakinnitus-hama-fix-tv-wallbracket-strong-kuni-100kg-ekraanidele-37-120-black-must-kuni-vesa1100x600-seinast-2-8cm/?sku=K0091542" TargetMode="External"/><Relationship Id="rId16" Type="http://schemas.openxmlformats.org/officeDocument/2006/relationships/hyperlink" Target="https://digistep.ee/pood/563/newline-tc-51d/" TargetMode="External"/><Relationship Id="rId11" Type="http://schemas.openxmlformats.org/officeDocument/2006/relationships/hyperlink" Target="https://arno.parnu.ee/ctrl/ee/Koolid/vaata/114" TargetMode="External"/><Relationship Id="rId32" Type="http://schemas.openxmlformats.org/officeDocument/2006/relationships/hyperlink" Target="https://parnuoppenoustamiskeskus-my.sharepoint.com/:b:/g/personal/aive_aru_onk_parnu_ee/EWQRwPpMz-dFgGnB2l7mMdMBzgTQ-nnm3O5kWZSqRfu_7Q?email=pille.lille%40onk.parnu.ee&amp;e=Keuyrp" TargetMode="External"/><Relationship Id="rId37" Type="http://schemas.openxmlformats.org/officeDocument/2006/relationships/hyperlink" Target="https://parnuoppenoustamiskeskus-my.sharepoint.com/:b:/g/personal/aive_aru_onk_parnu_ee/EWkCfAzQrjFIslj0oqtNgWAB_KgBRS_rvjtyWb5ssH4TEw?email=pille.lille%40onk.parnu.ee&amp;e=Jn0RMk" TargetMode="External"/><Relationship Id="rId53" Type="http://schemas.openxmlformats.org/officeDocument/2006/relationships/hyperlink" Target="https://parnuoppenoustamiskeskus-my.sharepoint.com/:b:/g/personal/aive_aru_onk_parnu_ee/EcuvoYmbSthJlQwub0fQD6sBtNV9_DkClQz2l9cgUFtBrQ?email=pille.lille%40onk.parnu.ee&amp;e=MeKkl0" TargetMode="External"/><Relationship Id="rId58" Type="http://schemas.openxmlformats.org/officeDocument/2006/relationships/hyperlink" Target="https://parnuoppenoustamiskeskus-my.sharepoint.com/:b:/g/personal/aive_aru_onk_parnu_ee/Ebjni3P4kK9Mo0UWWfgm_-UBqKk9lLGnyGdXsmXQwlUClQ?email=pille.lille%40onk.parnu.ee&amp;e=HmXnPT" TargetMode="External"/><Relationship Id="rId74" Type="http://schemas.openxmlformats.org/officeDocument/2006/relationships/hyperlink" Target="https://arno.parnu.ee/ctrl/ee/Koolid/vaata/114" TargetMode="External"/><Relationship Id="rId79" Type="http://schemas.openxmlformats.org/officeDocument/2006/relationships/hyperlink" Target="https://arno.parnu.ee/ctrl/ee/Koolid/vaata/114" TargetMode="External"/><Relationship Id="rId5" Type="http://schemas.openxmlformats.org/officeDocument/2006/relationships/hyperlink" Target="https://parnuoppenoustamiskeskus-my.sharepoint.com/:w:/g/personal/aive_aru_onk_parnu_ee/EcWHM3daU-RBjTRWBy4LwXEBUAwoAaI9BLsC13vk5WkzVw?email=pille.lille%40onk.parnu.ee&amp;e=RC9c8M" TargetMode="External"/><Relationship Id="rId14" Type="http://schemas.openxmlformats.org/officeDocument/2006/relationships/hyperlink" Target="https://tarkusetugi.ee/tts-oti-bot-robot" TargetMode="External"/><Relationship Id="rId22" Type="http://schemas.openxmlformats.org/officeDocument/2006/relationships/hyperlink" Target="https://arno.parnu.ee/ctrl/ee/Huvikoolid/vaata/163" TargetMode="External"/><Relationship Id="rId27" Type="http://schemas.openxmlformats.org/officeDocument/2006/relationships/hyperlink" Target="https://parnuoppenoustamiskeskus-my.sharepoint.com/:i:/g/personal/aive_aru_onk_parnu_ee/EbM9PZZW-tBLgdISMo39nG4B0yffEp4gN1SrXcEwUQUJ9A?email=pille.lille%40onk.parnu.ee&amp;e=vCOwTn" TargetMode="External"/><Relationship Id="rId30" Type="http://schemas.openxmlformats.org/officeDocument/2006/relationships/hyperlink" Target="https://parnuoppenoustamiskeskus-my.sharepoint.com/:b:/g/personal/aive_aru_onk_parnu_ee/EWQRwPpMz-dFgGnB2l7mMdMBzgTQ-nnm3O5kWZSqRfu_7Q?email=pille.lille%40onk.parnu.ee&amp;e=Keuyrp" TargetMode="External"/><Relationship Id="rId35" Type="http://schemas.openxmlformats.org/officeDocument/2006/relationships/hyperlink" Target="https://parnuoppenoustamiskeskus-my.sharepoint.com/:b:/g/personal/aive_aru_onk_parnu_ee/EWR9gkISw89OhIxV2TDSWFcBzn4U7nex_WzAT_k7T_UepA?email=pille.lille%40onk.parnu.ee&amp;e=RtBYaP" TargetMode="External"/><Relationship Id="rId43" Type="http://schemas.openxmlformats.org/officeDocument/2006/relationships/hyperlink" Target="https://tarkusetugi.ee/tts-oti-bot-robot" TargetMode="External"/><Relationship Id="rId48" Type="http://schemas.openxmlformats.org/officeDocument/2006/relationships/hyperlink" Target="https://parnuoppenoustamiskeskus-my.sharepoint.com/:b:/g/personal/aive_aru_onk_parnu_ee/EcPVpyB3g0dItRUQ_1QJBjYBbkSy3Qe4olMSLzQXLsJ7HA?email=pille.lille%40onk.parnu.ee&amp;e=bmZ9xw" TargetMode="External"/><Relationship Id="rId56" Type="http://schemas.openxmlformats.org/officeDocument/2006/relationships/hyperlink" Target="https://stuudium.link/?link=https%3A%2F%2Fflex.ee%2Facme-ergonoomiline-hiirematt%2F&amp;sp=c2NsPXBhcm51dmFuYWxpbm5h&amp;ssig=240325-1e2794d8d187f5daccc93e6c9c058b82ec8dbcec" TargetMode="External"/><Relationship Id="rId64" Type="http://schemas.openxmlformats.org/officeDocument/2006/relationships/hyperlink" Target="https://parnuoppenoustamiskeskus-my.sharepoint.com/:b:/g/personal/aive_aru_onk_parnu_ee/EXgQW06FUypEiT0S7g6dp1wBKaPXj0qRQL1mklUujlP68w?email=pille.lille%40onk.parnu.ee&amp;e=AYEgw6" TargetMode="External"/><Relationship Id="rId69" Type="http://schemas.openxmlformats.org/officeDocument/2006/relationships/hyperlink" Target="https://arno.parnu.ee/ctrl/ee/Koolid/vaata/114" TargetMode="External"/><Relationship Id="rId77" Type="http://schemas.openxmlformats.org/officeDocument/2006/relationships/hyperlink" Target="https://mukikim.com/shop/ols/products/rock-and-roll-it-drum-live" TargetMode="External"/><Relationship Id="rId8" Type="http://schemas.openxmlformats.org/officeDocument/2006/relationships/hyperlink" Target="https://www.markit.eu/ee/et/hp-proone-440-g9-all-in-one-core/v2p37938066c11010105" TargetMode="External"/><Relationship Id="rId51" Type="http://schemas.openxmlformats.org/officeDocument/2006/relationships/hyperlink" Target="https://parnuoppenoustamiskeskus-my.sharepoint.com/:b:/g/personal/aive_aru_onk_parnu_ee/EdQ5J3Fl6rFDjJQ5B-P3Nf0Bxpxh_Pv4IC-NSZ1KI-GHrA?email=pille.lille%40onk.parnu.ee&amp;e=vZIzL1" TargetMode="External"/><Relationship Id="rId72" Type="http://schemas.openxmlformats.org/officeDocument/2006/relationships/hyperlink" Target="https://arno.parnu.ee/ctrl/ee/Koolid/vaata/114" TargetMode="External"/><Relationship Id="rId80" Type="http://schemas.openxmlformats.org/officeDocument/2006/relationships/hyperlink" Target="https://parnuoppenoustamiskeskus-my.sharepoint.com/:b:/g/personal/aive_aru_onk_parnu_ee/EWXfd8oKeHVJlhY2TJo5GswBxhE9cwZwqPwJGp39sV-Edg?email=pille.lille%40onk.parnu.ee&amp;e=YC9nDn" TargetMode="External"/><Relationship Id="rId85" Type="http://schemas.openxmlformats.org/officeDocument/2006/relationships/hyperlink" Target="https://arno.parnu.ee/ctrl/ee/Koolid/vaata/114" TargetMode="External"/><Relationship Id="rId3" Type="http://schemas.openxmlformats.org/officeDocument/2006/relationships/hyperlink" Target="https://parnuoppenoustamiskeskus-my.sharepoint.com/:b:/g/personal/aive_aru_onk_parnu_ee/EZcNnVSdwOpOmLbezwDFltMBzI6FnlbB5EyZvN1c4IVTFg?email=pille.lille%40onk.parnu.ee&amp;e=DhJ3S2" TargetMode="External"/><Relationship Id="rId12" Type="http://schemas.openxmlformats.org/officeDocument/2006/relationships/hyperlink" Target="https://stuudium.link/?link=https%3A%2F%2Fflex.ee%2Flenovo-thinkpad-t14-20w1sglh01%2F&amp;sp=c2NsPXBhcm51dmFuYWxpbm5h&amp;ssig=240325-b50b2da98b42612e0a75f72ddbfe03b49c653bbb" TargetMode="External"/><Relationship Id="rId17" Type="http://schemas.openxmlformats.org/officeDocument/2006/relationships/hyperlink" Target="https://parnuoppenoustamiskeskus-my.sharepoint.com/:b:/g/personal/aive_aru_onk_parnu_ee/ESQH1t8SsChNtt3cAc8B9FYBrX249hj8scwWWzSipAHlkQ?email=pille.lille%40onk.parnu.ee&amp;e=2oHkMR" TargetMode="External"/><Relationship Id="rId25" Type="http://schemas.openxmlformats.org/officeDocument/2006/relationships/hyperlink" Target="https://parnuoppenoustamiskeskus-my.sharepoint.com/:b:/g/personal/aive_aru_onk_parnu_ee/EdXex1Q33hdGkbNcDztN2UwByieMIkxUpgp3Chf87PVdVA?email=pille.lille%40onk.parnu.ee&amp;e=3D0GdW" TargetMode="External"/><Relationship Id="rId33" Type="http://schemas.openxmlformats.org/officeDocument/2006/relationships/hyperlink" Target="https://parnuoppenoustamiskeskus-my.sharepoint.com/:b:/g/personal/aive_aru_onk_parnu_ee/EWQRwPpMz-dFgGnB2l7mMdMBzgTQ-nnm3O5kWZSqRfu_7Q?email=pille.lille%40onk.parnu.ee&amp;e=Keuyrp" TargetMode="External"/><Relationship Id="rId38" Type="http://schemas.openxmlformats.org/officeDocument/2006/relationships/hyperlink" Target="https://parnuoppenoustamiskeskus-my.sharepoint.com/:b:/g/personal/aive_aru_onk_parnu_ee/EWkCfAzQrjFIslj0oqtNgWAB_KgBRS_rvjtyWb5ssH4TEw?email=pille.lille%40onk.parnu.ee&amp;e=Jn0RMk" TargetMode="External"/><Relationship Id="rId46" Type="http://schemas.openxmlformats.org/officeDocument/2006/relationships/hyperlink" Target="https://parnuoppenoustamiskeskus-my.sharepoint.com/:b:/g/personal/aive_aru_onk_parnu_ee/EcPVpyB3g0dItRUQ_1QJBjYBbkSy3Qe4olMSLzQXLsJ7HA?email=pille.lille%40onk.parnu.ee&amp;e=bmZ9xw" TargetMode="External"/><Relationship Id="rId59" Type="http://schemas.openxmlformats.org/officeDocument/2006/relationships/hyperlink" Target="https://parnuoppenoustamiskeskus-my.sharepoint.com/:b:/g/personal/aive_aru_onk_parnu_ee/EXgQW06FUypEiT0S7g6dp1wBKaPXj0qRQL1mklUujlP68w?email=pille.lille%40onk.parnu.ee&amp;e=AYEgw6" TargetMode="External"/><Relationship Id="rId67" Type="http://schemas.openxmlformats.org/officeDocument/2006/relationships/hyperlink" Target="https://arno.parnu.ee/ctrl/ee/Koolid/vaata/114" TargetMode="External"/><Relationship Id="rId20" Type="http://schemas.openxmlformats.org/officeDocument/2006/relationships/hyperlink" Target="https://parnuoppenoustamiskeskus-my.sharepoint.com/:b:/g/personal/aive_aru_onk_parnu_ee/EcPVpyB3g0dItRUQ_1QJBjYBbkSy3Qe4olMSLzQXLsJ7HA?email=pille.lille%40onk.parnu.ee&amp;e=bmZ9xw" TargetMode="External"/><Relationship Id="rId41" Type="http://schemas.openxmlformats.org/officeDocument/2006/relationships/hyperlink" Target="https://parnuoppenoustamiskeskus-my.sharepoint.com/:b:/g/personal/aive_aru_onk_parnu_ee/EWkCfAzQrjFIslj0oqtNgWAB_KgBRS_rvjtyWb5ssH4TEw?email=pille.lille%40onk.parnu.ee&amp;e=Jn0RMk" TargetMode="External"/><Relationship Id="rId54" Type="http://schemas.openxmlformats.org/officeDocument/2006/relationships/hyperlink" Target="https://docs.google.com/document/d/1ygwJLDeiZX0GQf07T5MF-BgmIadegbZi/edit?usp=sharing&amp;ouid=112809935771198494107&amp;rtpof=true&amp;sd=true" TargetMode="External"/><Relationship Id="rId62" Type="http://schemas.openxmlformats.org/officeDocument/2006/relationships/hyperlink" Target="https://parnuoppenoustamiskeskus-my.sharepoint.com/:b:/g/personal/aive_aru_onk_parnu_ee/EXgQW06FUypEiT0S7g6dp1wBKaPXj0qRQL1mklUujlP68w?email=pille.lille%40onk.parnu.ee&amp;e=AYEgw6" TargetMode="External"/><Relationship Id="rId70" Type="http://schemas.openxmlformats.org/officeDocument/2006/relationships/hyperlink" Target="https://arno.parnu.ee/ctrl/ee/Koolid/vaata/114" TargetMode="External"/><Relationship Id="rId75" Type="http://schemas.openxmlformats.org/officeDocument/2006/relationships/hyperlink" Target="https://mukikim.com/shop/ols/products/rock-and-roll-it-rainbow-piano" TargetMode="External"/><Relationship Id="rId83" Type="http://schemas.openxmlformats.org/officeDocument/2006/relationships/hyperlink" Target="https://arno.parnu.ee/ctrl/ee/Koolid/vaata/114" TargetMode="External"/><Relationship Id="rId88" Type="http://schemas.openxmlformats.org/officeDocument/2006/relationships/hyperlink" Target="https://eu.intension-design.com/phone-tablet-mount" TargetMode="External"/><Relationship Id="rId1" Type="http://schemas.openxmlformats.org/officeDocument/2006/relationships/hyperlink" Target="https://www.audru.edu.ee/et" TargetMode="External"/><Relationship Id="rId6" Type="http://schemas.openxmlformats.org/officeDocument/2006/relationships/hyperlink" Target="https://www.valgeklaar.ee/ipad-10-9-2022?color=10&amp;erply_wireless=14&amp;erply_storage=13" TargetMode="External"/><Relationship Id="rId15" Type="http://schemas.openxmlformats.org/officeDocument/2006/relationships/hyperlink" Target="https://teemeise.ee/laseriga-taheprojektor" TargetMode="External"/><Relationship Id="rId23" Type="http://schemas.openxmlformats.org/officeDocument/2006/relationships/hyperlink" Target="https://arvutitark.ee/nutiseadmed/telefonide-laadijad/usb-laadimisalus-10-le-nutiseadmele-5v-24a-pordi-kohta-1198579" TargetMode="External"/><Relationship Id="rId28" Type="http://schemas.openxmlformats.org/officeDocument/2006/relationships/hyperlink" Target="https://www.valgeklaar.ee/apple-ipad-air-10-9-smart-folio-black-mh0d3zm-a" TargetMode="External"/><Relationship Id="rId36" Type="http://schemas.openxmlformats.org/officeDocument/2006/relationships/hyperlink" Target="https://parnuoppenoustamiskeskus-my.sharepoint.com/:b:/g/personal/aive_aru_onk_parnu_ee/EWR9gkISw89OhIxV2TDSWFcBzn4U7nex_WzAT_k7T_UepA?email=pille.lille%40onk.parnu.ee&amp;e=RtBYaP" TargetMode="External"/><Relationship Id="rId49" Type="http://schemas.openxmlformats.org/officeDocument/2006/relationships/hyperlink" Target="https://parnuoppenoustamiskeskus-my.sharepoint.com/:b:/g/personal/aive_aru_onk_parnu_ee/EdQ5J3Fl6rFDjJQ5B-P3Nf0Bxpxh_Pv4IC-NSZ1KI-GHrA?email=pille.lille%40onk.parnu.ee&amp;e=vZIzL1" TargetMode="External"/><Relationship Id="rId57" Type="http://schemas.openxmlformats.org/officeDocument/2006/relationships/hyperlink" Target="https://teemeise.ee/kiudoptiline-luhter-pllsfocr" TargetMode="External"/><Relationship Id="rId10" Type="http://schemas.openxmlformats.org/officeDocument/2006/relationships/hyperlink" Target="https://www.sony.ee/electronics/televisions/a75k-series" TargetMode="External"/><Relationship Id="rId31" Type="http://schemas.openxmlformats.org/officeDocument/2006/relationships/hyperlink" Target="https://parnuoppenoustamiskeskus-my.sharepoint.com/:b:/g/personal/aive_aru_onk_parnu_ee/EWQRwPpMz-dFgGnB2l7mMdMBzgTQ-nnm3O5kWZSqRfu_7Q?email=pille.lille%40onk.parnu.ee&amp;e=Keuyrp" TargetMode="External"/><Relationship Id="rId44" Type="http://schemas.openxmlformats.org/officeDocument/2006/relationships/hyperlink" Target="https://parnuoppenoustamiskeskus-my.sharepoint.com/:b:/g/personal/aive_aru_onk_parnu_ee/ETFUO7nNr0RLjD8gMhOIPGwBdD4v__mYsoCLmG_5qp67fA?email=pille.lille%40onk.parnu.ee&amp;e=ac6ZTn" TargetMode="External"/><Relationship Id="rId52" Type="http://schemas.openxmlformats.org/officeDocument/2006/relationships/hyperlink" Target="https://parnuoppenoustamiskeskus-my.sharepoint.com/:b:/g/personal/aive_aru_onk_parnu_ee/EcuvoYmbSthJlQwub0fQD6sBtNV9_DkClQz2l9cgUFtBrQ?email=pille.lille%40onk.parnu.ee&amp;e=MeKkl0" TargetMode="External"/><Relationship Id="rId60" Type="http://schemas.openxmlformats.org/officeDocument/2006/relationships/hyperlink" Target="https://parnuoppenoustamiskeskus-my.sharepoint.com/:b:/g/personal/aive_aru_onk_parnu_ee/EXgQW06FUypEiT0S7g6dp1wBKaPXj0qRQL1mklUujlP68w?email=pille.lille%40onk.parnu.ee&amp;e=AYEgw6" TargetMode="External"/><Relationship Id="rId65" Type="http://schemas.openxmlformats.org/officeDocument/2006/relationships/hyperlink" Target="https://parnuoppenoustamiskeskus-my.sharepoint.com/:b:/g/personal/aive_aru_onk_parnu_ee/EXgQW06FUypEiT0S7g6dp1wBKaPXj0qRQL1mklUujlP68w?email=pille.lille%40onk.parnu.ee&amp;e=AYEgw6" TargetMode="External"/><Relationship Id="rId73" Type="http://schemas.openxmlformats.org/officeDocument/2006/relationships/hyperlink" Target="https://arno.parnu.ee/ctrl/ee/Koolid/vaata/114" TargetMode="External"/><Relationship Id="rId78" Type="http://schemas.openxmlformats.org/officeDocument/2006/relationships/hyperlink" Target="https://www.vinkelheli.com/vibroakustiline-teraapia/seadmed/" TargetMode="External"/><Relationship Id="rId81" Type="http://schemas.openxmlformats.org/officeDocument/2006/relationships/hyperlink" Target="https://www.byroomaailm.ee/catalog/product/view/id/142594/s/seinakinnitus-hama-fix-tv-wallbracket-strong-kuni-100kg-ekraanidele-37-120-black-must-kuni-vesa1100x600-seinast-2-8cm/?sku=K0091542" TargetMode="External"/><Relationship Id="rId86" Type="http://schemas.openxmlformats.org/officeDocument/2006/relationships/hyperlink" Target="https://eu.intension-design.com/tripodtable" TargetMode="External"/><Relationship Id="rId4" Type="http://schemas.openxmlformats.org/officeDocument/2006/relationships/hyperlink" Target="https://parnuoppenoustamiskeskus-my.sharepoint.com/:b:/g/personal/aive_aru_onk_parnu_ee/EWQRwPpMz-dFgGnB2l7mMdMBzgTQ-nnm3O5kWZSqRfu_7Q?email=pille.lille%40onk.parnu.ee&amp;e=Keuyrp" TargetMode="External"/><Relationship Id="rId9" Type="http://schemas.openxmlformats.org/officeDocument/2006/relationships/hyperlink" Target="https://arno.parnu.ee/ctrl/ee/Koolid/vaata/150" TargetMode="External"/><Relationship Id="rId13" Type="http://schemas.openxmlformats.org/officeDocument/2006/relationships/hyperlink" Target="https://flex.ee/logitech-m330-hiir/" TargetMode="External"/><Relationship Id="rId18" Type="http://schemas.openxmlformats.org/officeDocument/2006/relationships/hyperlink" Target="https://parnuoppenoustamiskeskus-my.sharepoint.com/:b:/g/personal/aive_aru_onk_parnu_ee/EXzwrtFCV1NGsjgBQ9nCixQBOvfm0ii-oKe5dlfGD6UgZQ?email=pille.lille%40onk.parnu.ee&amp;e=WYabxr" TargetMode="External"/><Relationship Id="rId39" Type="http://schemas.openxmlformats.org/officeDocument/2006/relationships/hyperlink" Target="https://parnuoppenoustamiskeskus-my.sharepoint.com/:b:/g/personal/aive_aru_onk_parnu_ee/EWkCfAzQrjFIslj0oqtNgWAB_KgBRS_rvjtyWb5ssH4TEw?email=pille.lille%40onk.parnu.ee&amp;e=Jn0RMk" TargetMode="External"/><Relationship Id="rId34" Type="http://schemas.openxmlformats.org/officeDocument/2006/relationships/hyperlink" Target="https://parnuoppenoustamiskeskus-my.sharepoint.com/:b:/g/personal/aive_aru_onk_parnu_ee/EWR9gkISw89OhIxV2TDSWFcBzn4U7nex_WzAT_k7T_UepA?email=pille.lille%40onk.parnu.ee&amp;e=RtBYaP" TargetMode="External"/><Relationship Id="rId50" Type="http://schemas.openxmlformats.org/officeDocument/2006/relationships/hyperlink" Target="https://parnuoppenoustamiskeskus-my.sharepoint.com/:b:/g/personal/aive_aru_onk_parnu_ee/EdQ5J3Fl6rFDjJQ5B-P3Nf0Bxpxh_Pv4IC-NSZ1KI-GHrA?email=pille.lille%40onk.parnu.ee&amp;e=vZIzL1" TargetMode="External"/><Relationship Id="rId55" Type="http://schemas.openxmlformats.org/officeDocument/2006/relationships/hyperlink" Target="https://stuudium.link/?link=https%3A%2F%2Fflex.ee%2Flenovo-thinkpad-t14-20w1sglh01%2F&amp;sp=c2NsPXBhcm51dmFuYWxpbm5h&amp;ssig=240325-b50b2da98b42612e0a75f72ddbfe03b49c653bbb" TargetMode="External"/><Relationship Id="rId76" Type="http://schemas.openxmlformats.org/officeDocument/2006/relationships/hyperlink" Target="https://mukikim.com/shop/ols/products/rock-and-roll-it-piano-studio" TargetMode="External"/><Relationship Id="rId7" Type="http://schemas.openxmlformats.org/officeDocument/2006/relationships/hyperlink" Target="https://www.valgeklaar.ee/apple-magic-keyboard-w-touch-id-keyboard-numeric-keypad-black-russian-mmmr3rs-a" TargetMode="External"/><Relationship Id="rId71" Type="http://schemas.openxmlformats.org/officeDocument/2006/relationships/hyperlink" Target="https://www.sunmarket.es/en/aesthetics/aesthetic-treatment-tables/spa-treatment-beds/high-end-electric-spa-bed-libra-4-motors.html?srsltid=AfmBOoqHCQgGQLZnwmD0UqeqqyjxeLSeJjgeHmxbZfWfc_2sfr5jmYvo" TargetMode="External"/><Relationship Id="rId2" Type="http://schemas.openxmlformats.org/officeDocument/2006/relationships/hyperlink" Target="https://parnuoppenoustamiskeskus-my.sharepoint.com/:b:/g/personal/aive_aru_onk_parnu_ee/EexJ6jbMx89OlCXPt9tfOt8B-fu9w53Bdp710h0eCGCqsQ?email=pille.lille%40onk.parnu.ee&amp;e=0kcFTc" TargetMode="External"/><Relationship Id="rId29" Type="http://schemas.openxmlformats.org/officeDocument/2006/relationships/hyperlink" Target="https://parnuoppenoustamiskeskus-my.sharepoint.com/:b:/g/personal/aive_aru_onk_parnu_ee/EWQRwPpMz-dFgGnB2l7mMdMBzgTQ-nnm3O5kWZSqRfu_7Q?email=pille.lille%40onk.parnu.ee&amp;e=Keuyrp" TargetMode="External"/><Relationship Id="rId24" Type="http://schemas.openxmlformats.org/officeDocument/2006/relationships/hyperlink" Target="https://arno.parnu.ee/ctrl/ee/Koolid/vaata/114" TargetMode="External"/><Relationship Id="rId40" Type="http://schemas.openxmlformats.org/officeDocument/2006/relationships/hyperlink" Target="https://parnuoppenoustamiskeskus-my.sharepoint.com/:b:/g/personal/aive_aru_onk_parnu_ee/EWkCfAzQrjFIslj0oqtNgWAB_KgBRS_rvjtyWb5ssH4TEw?email=pille.lille%40onk.parnu.ee&amp;e=Jn0RMk" TargetMode="External"/><Relationship Id="rId45" Type="http://schemas.openxmlformats.org/officeDocument/2006/relationships/hyperlink" Target="https://parnuoppenoustamiskeskus-my.sharepoint.com/:b:/g/personal/aive_aru_onk_parnu_ee/EcPVpyB3g0dItRUQ_1QJBjYBbkSy3Qe4olMSLzQXLsJ7HA?email=pille.lille%40onk.parnu.ee&amp;e=bmZ9xw" TargetMode="External"/><Relationship Id="rId66" Type="http://schemas.openxmlformats.org/officeDocument/2006/relationships/hyperlink" Target="https://parnuoppenoustamiskeskus-my.sharepoint.com/:b:/g/personal/aive_aru_onk_parnu_ee/EXgQW06FUypEiT0S7g6dp1wBKaPXj0qRQL1mklUujlP68w?email=pille.lille%40onk.parnu.ee&amp;e=AYEgw6" TargetMode="External"/><Relationship Id="rId87" Type="http://schemas.openxmlformats.org/officeDocument/2006/relationships/hyperlink" Target="https://eu.intension-design.com/tripod-wheels" TargetMode="External"/><Relationship Id="rId61" Type="http://schemas.openxmlformats.org/officeDocument/2006/relationships/hyperlink" Target="https://parnuoppenoustamiskeskus-my.sharepoint.com/:b:/g/personal/aive_aru_onk_parnu_ee/EXgQW06FUypEiT0S7g6dp1wBKaPXj0qRQL1mklUujlP68w?email=pille.lille%40onk.parnu.ee&amp;e=AYEgw6" TargetMode="External"/><Relationship Id="rId82" Type="http://schemas.openxmlformats.org/officeDocument/2006/relationships/hyperlink" Target="https://teemeise.ee/laseriga-taheprojektor" TargetMode="External"/><Relationship Id="rId19" Type="http://schemas.openxmlformats.org/officeDocument/2006/relationships/hyperlink" Target="https://parnuoppenoustamiskeskus-my.sharepoint.com/:b:/g/personal/aive_aru_onk_parnu_ee/EdQ5J3Fl6rFDjJQ5B-P3Nf0Bxpxh_Pv4IC-NSZ1KI-GHrA?email=pille.lille%40onk.parnu.ee&amp;e=vZIzL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2"/>
  <sheetViews>
    <sheetView tabSelected="1" workbookViewId="0">
      <pane ySplit="2" topLeftCell="A10" activePane="bottomLeft" state="frozen"/>
      <selection pane="bottomLeft" activeCell="B12" sqref="B12"/>
    </sheetView>
  </sheetViews>
  <sheetFormatPr defaultRowHeight="14"/>
  <cols>
    <col min="1" max="1" width="4.1640625" customWidth="1"/>
    <col min="2" max="2" width="29.4140625" customWidth="1"/>
    <col min="3" max="3" width="12.75" customWidth="1"/>
    <col min="4" max="4" width="13" customWidth="1"/>
    <col min="5" max="5" width="12.83203125" customWidth="1"/>
    <col min="6" max="6" width="13.1640625" customWidth="1"/>
    <col min="7" max="8" width="12" customWidth="1"/>
    <col min="9" max="9" width="12.83203125" customWidth="1"/>
    <col min="10" max="10" width="12.75" customWidth="1"/>
    <col min="11" max="14" width="13.1640625" customWidth="1"/>
    <col min="15" max="15" width="12" customWidth="1"/>
    <col min="16" max="16" width="12.58203125" customWidth="1"/>
    <col min="18" max="18" width="10.58203125" customWidth="1"/>
    <col min="20" max="20" width="11.1640625" customWidth="1"/>
    <col min="22" max="22" width="10.75" customWidth="1"/>
    <col min="23" max="23" width="135.1640625" customWidth="1"/>
  </cols>
  <sheetData>
    <row r="1" spans="1:23" ht="18">
      <c r="A1" s="580" t="s">
        <v>0</v>
      </c>
      <c r="B1" s="580"/>
      <c r="C1" s="580"/>
      <c r="D1" s="580"/>
      <c r="E1" s="580"/>
      <c r="F1" s="580"/>
      <c r="G1" s="580"/>
      <c r="H1" s="580"/>
      <c r="I1" s="580"/>
      <c r="J1" s="580"/>
      <c r="K1" s="580"/>
      <c r="L1" s="580"/>
      <c r="M1" s="580"/>
    </row>
    <row r="2" spans="1:23" s="6" customFormat="1" ht="47.25" customHeight="1">
      <c r="A2" s="1" t="s">
        <v>1</v>
      </c>
      <c r="B2" s="342" t="s">
        <v>2</v>
      </c>
      <c r="C2" s="343" t="s">
        <v>3</v>
      </c>
      <c r="D2" s="344" t="s">
        <v>4</v>
      </c>
      <c r="E2" s="343" t="s">
        <v>5</v>
      </c>
      <c r="F2" s="344" t="s">
        <v>6</v>
      </c>
      <c r="G2" s="343" t="s">
        <v>7</v>
      </c>
      <c r="H2" s="344" t="s">
        <v>8</v>
      </c>
      <c r="I2" s="343" t="s">
        <v>9</v>
      </c>
      <c r="J2" s="344" t="s">
        <v>10</v>
      </c>
      <c r="K2" s="343" t="s">
        <v>11</v>
      </c>
      <c r="L2" s="345" t="s">
        <v>12</v>
      </c>
      <c r="M2" s="332" t="s">
        <v>13</v>
      </c>
      <c r="N2" s="333" t="s">
        <v>14</v>
      </c>
      <c r="O2" s="3" t="s">
        <v>15</v>
      </c>
      <c r="P2" s="4" t="s">
        <v>16</v>
      </c>
      <c r="Q2" s="4" t="s">
        <v>17</v>
      </c>
      <c r="R2" s="4" t="s">
        <v>18</v>
      </c>
      <c r="S2" s="4" t="s">
        <v>19</v>
      </c>
      <c r="T2" s="3" t="s">
        <v>20</v>
      </c>
      <c r="U2" s="3" t="s">
        <v>21</v>
      </c>
      <c r="V2" s="3" t="s">
        <v>22</v>
      </c>
      <c r="W2" s="5" t="s">
        <v>23</v>
      </c>
    </row>
    <row r="3" spans="1:23" s="11" customFormat="1" ht="23.25" customHeight="1">
      <c r="A3" s="7">
        <v>1</v>
      </c>
      <c r="B3" s="341" t="s">
        <v>24</v>
      </c>
      <c r="C3" s="14">
        <f>'ehitus muudatus'!D3</f>
        <v>8101</v>
      </c>
      <c r="D3" s="14">
        <f>C3</f>
        <v>8101</v>
      </c>
      <c r="E3" s="14"/>
      <c r="F3" s="14"/>
      <c r="G3" s="14">
        <f>'abivahendid muudatus'!F39</f>
        <v>360</v>
      </c>
      <c r="H3" s="14">
        <f>G3</f>
        <v>360</v>
      </c>
      <c r="I3" s="14">
        <f>'sisustus muudatus'!F13+'sisustus muudatus'!F65+'sisustus muudatus'!F69+'sisustus muudatus'!F73+'sisustus muudatus'!F82+'sisustus muudatus'!F87+'sisustus muudatus'!F89</f>
        <v>16434</v>
      </c>
      <c r="J3" s="14">
        <f>I3</f>
        <v>16434</v>
      </c>
      <c r="K3" s="14">
        <f>'seadmed muudatus'!F16</f>
        <v>3253</v>
      </c>
      <c r="L3" s="14">
        <f>K3</f>
        <v>3253</v>
      </c>
      <c r="M3" s="352">
        <f>C3+E3+G3+I3+K3</f>
        <v>28148</v>
      </c>
      <c r="N3" s="335">
        <f>D3+F3+H3+J3+L3</f>
        <v>28148</v>
      </c>
      <c r="O3" s="336">
        <f>M3/M21</f>
        <v>5.177288189269956E-2</v>
      </c>
      <c r="P3" s="337">
        <f t="shared" ref="P3:P14" si="0">M3/T3</f>
        <v>183.97385620915031</v>
      </c>
      <c r="Q3" s="9">
        <v>137</v>
      </c>
      <c r="R3" s="9">
        <v>14</v>
      </c>
      <c r="S3" s="9">
        <v>2</v>
      </c>
      <c r="T3" s="9">
        <f t="shared" ref="T3:T19" si="1">Q3+R3+S3</f>
        <v>153</v>
      </c>
      <c r="U3" s="9">
        <v>342</v>
      </c>
      <c r="V3" s="10">
        <f t="shared" ref="V3:V9" si="2">T3/U3</f>
        <v>0.44736842105263158</v>
      </c>
      <c r="W3" s="8" t="s">
        <v>25</v>
      </c>
    </row>
    <row r="4" spans="1:23" s="11" customFormat="1" ht="23.25" customHeight="1">
      <c r="A4" s="7">
        <v>2</v>
      </c>
      <c r="B4" s="341" t="s">
        <v>26</v>
      </c>
      <c r="C4" s="9"/>
      <c r="D4" s="14"/>
      <c r="E4" s="14">
        <f>'õppevahendid muudatus'!F23</f>
        <v>3696</v>
      </c>
      <c r="F4" s="14">
        <f t="shared" ref="F4:F8" si="3">E4</f>
        <v>3696</v>
      </c>
      <c r="G4" s="14">
        <f>'abivahendid muudatus'!F28+'abivahendid muudatus'!F44</f>
        <v>565</v>
      </c>
      <c r="H4" s="14">
        <f t="shared" ref="H4:H9" si="4">G4</f>
        <v>565</v>
      </c>
      <c r="I4" s="14">
        <f>'sisustus muudatus'!F11+'sisustus muudatus'!F16+'sisustus muudatus'!F17+'sisustus muudatus'!F47+'sisustus muudatus'!F84+'sisustus muudatus'!F90</f>
        <v>24763</v>
      </c>
      <c r="J4" s="14">
        <f t="shared" ref="J4:J9" si="5">I4</f>
        <v>24763</v>
      </c>
      <c r="K4" s="14">
        <f>'seadmed muudatus'!F55+'seadmed muudatus'!F56</f>
        <v>32500</v>
      </c>
      <c r="L4" s="14">
        <f t="shared" ref="L4:L8" si="6">K4</f>
        <v>32500</v>
      </c>
      <c r="M4" s="352">
        <f t="shared" ref="M4:M9" si="7">C4+E4+G4+I4+K4</f>
        <v>61524</v>
      </c>
      <c r="N4" s="335">
        <f t="shared" ref="N4:N9" si="8">D4+F4+H4+J4+L4</f>
        <v>61524</v>
      </c>
      <c r="O4" s="336">
        <f>M4/M21</f>
        <v>0.11316167349603694</v>
      </c>
      <c r="P4" s="337">
        <f t="shared" si="0"/>
        <v>242.22047244094489</v>
      </c>
      <c r="Q4" s="9">
        <v>197</v>
      </c>
      <c r="R4" s="9">
        <v>40</v>
      </c>
      <c r="S4" s="9">
        <v>17</v>
      </c>
      <c r="T4" s="9">
        <f t="shared" si="1"/>
        <v>254</v>
      </c>
      <c r="U4" s="9">
        <v>564</v>
      </c>
      <c r="V4" s="10">
        <f t="shared" si="2"/>
        <v>0.450354609929078</v>
      </c>
      <c r="W4" s="8" t="s">
        <v>27</v>
      </c>
    </row>
    <row r="5" spans="1:23" s="11" customFormat="1" ht="23.25" customHeight="1">
      <c r="A5" s="7">
        <v>3</v>
      </c>
      <c r="B5" s="341" t="s">
        <v>28</v>
      </c>
      <c r="C5" s="9"/>
      <c r="D5" s="14"/>
      <c r="E5" s="14">
        <f>'õppevahendid muudatus'!F3</f>
        <v>213</v>
      </c>
      <c r="F5" s="14">
        <f t="shared" si="3"/>
        <v>213</v>
      </c>
      <c r="G5" s="14"/>
      <c r="H5" s="14"/>
      <c r="I5" s="14">
        <f>'sisustus muudatus'!F49+'sisustus muudatus'!F50+'sisustus muudatus'!F74</f>
        <v>3770</v>
      </c>
      <c r="J5" s="14">
        <f t="shared" si="5"/>
        <v>3770</v>
      </c>
      <c r="K5" s="14"/>
      <c r="L5" s="14"/>
      <c r="M5" s="352">
        <f t="shared" si="7"/>
        <v>3983</v>
      </c>
      <c r="N5" s="335">
        <f t="shared" si="8"/>
        <v>3983</v>
      </c>
      <c r="O5" s="336">
        <f>M5/M21</f>
        <v>7.3259694677640453E-3</v>
      </c>
      <c r="P5" s="337">
        <f t="shared" si="0"/>
        <v>54.561643835616437</v>
      </c>
      <c r="Q5" s="9">
        <v>54</v>
      </c>
      <c r="R5" s="9">
        <v>10</v>
      </c>
      <c r="S5" s="9">
        <v>9</v>
      </c>
      <c r="T5" s="9">
        <f t="shared" si="1"/>
        <v>73</v>
      </c>
      <c r="U5" s="9">
        <v>297</v>
      </c>
      <c r="V5" s="10">
        <f t="shared" si="2"/>
        <v>0.24579124579124578</v>
      </c>
      <c r="W5" s="8" t="s">
        <v>29</v>
      </c>
    </row>
    <row r="6" spans="1:23" s="11" customFormat="1" ht="23.25" customHeight="1">
      <c r="A6" s="7">
        <v>4</v>
      </c>
      <c r="B6" s="341" t="s">
        <v>30</v>
      </c>
      <c r="C6" s="9">
        <f>'ehitus muudatus'!D8</f>
        <v>24757</v>
      </c>
      <c r="D6" s="14">
        <f t="shared" ref="D6:D7" si="9">C6</f>
        <v>24757</v>
      </c>
      <c r="E6" s="14">
        <f>SUM('õppevahendid muudatus'!F24:F27)</f>
        <v>387</v>
      </c>
      <c r="F6" s="14">
        <f t="shared" si="3"/>
        <v>387</v>
      </c>
      <c r="G6" s="14">
        <f>'abivahendid muudatus'!F26+'abivahendid muudatus'!F29+'abivahendid muudatus'!F30+'abivahendid muudatus'!F34+'abivahendid muudatus'!F35+'abivahendid muudatus'!F36+'abivahendid muudatus'!F40+'abivahendid muudatus'!F46</f>
        <v>1047</v>
      </c>
      <c r="H6" s="14">
        <f t="shared" si="4"/>
        <v>1047</v>
      </c>
      <c r="I6" s="14">
        <f>'sisustus muudatus'!F5+'sisustus muudatus'!F8+'sisustus muudatus'!F18+'sisustus muudatus'!F19+'sisustus muudatus'!F21+'sisustus muudatus'!F34+'sisustus muudatus'!F38+'sisustus muudatus'!F70+'sisustus muudatus'!F77+'sisustus muudatus'!F78+'sisustus muudatus'!F85</f>
        <v>32012</v>
      </c>
      <c r="J6" s="14">
        <f t="shared" si="5"/>
        <v>32012</v>
      </c>
      <c r="K6" s="14">
        <f>'seadmed muudatus'!F17+'seadmed muudatus'!F24+'seadmed muudatus'!F45+'seadmed muudatus'!F65+'seadmed muudatus'!F66</f>
        <v>25003</v>
      </c>
      <c r="L6" s="14">
        <f t="shared" si="6"/>
        <v>25003</v>
      </c>
      <c r="M6" s="352">
        <f t="shared" si="7"/>
        <v>83206</v>
      </c>
      <c r="N6" s="335">
        <f t="shared" si="8"/>
        <v>83206</v>
      </c>
      <c r="O6" s="336">
        <f>M6/M21</f>
        <v>0.15304158060124909</v>
      </c>
      <c r="P6" s="337">
        <f t="shared" si="0"/>
        <v>2971.6428571428573</v>
      </c>
      <c r="Q6" s="9">
        <v>19</v>
      </c>
      <c r="R6" s="9">
        <v>7</v>
      </c>
      <c r="S6" s="9">
        <v>2</v>
      </c>
      <c r="T6" s="9">
        <f t="shared" si="1"/>
        <v>28</v>
      </c>
      <c r="U6" s="9">
        <v>164</v>
      </c>
      <c r="V6" s="10">
        <f t="shared" si="2"/>
        <v>0.17073170731707318</v>
      </c>
      <c r="W6" s="8" t="s">
        <v>31</v>
      </c>
    </row>
    <row r="7" spans="1:23" s="11" customFormat="1" ht="23.25" customHeight="1">
      <c r="A7" s="7">
        <v>5</v>
      </c>
      <c r="B7" s="341" t="s">
        <v>32</v>
      </c>
      <c r="C7" s="14">
        <f>'ehitus muudatus'!D4</f>
        <v>2480</v>
      </c>
      <c r="D7" s="14">
        <f t="shared" si="9"/>
        <v>2480</v>
      </c>
      <c r="E7" s="14"/>
      <c r="F7" s="14"/>
      <c r="G7" s="14"/>
      <c r="H7" s="14"/>
      <c r="I7" s="14"/>
      <c r="J7" s="14"/>
      <c r="K7" s="14">
        <f>'seadmed muudatus'!G23</f>
        <v>1742</v>
      </c>
      <c r="L7" s="14">
        <f t="shared" si="6"/>
        <v>1742</v>
      </c>
      <c r="M7" s="352">
        <f t="shared" si="7"/>
        <v>4222</v>
      </c>
      <c r="N7" s="335">
        <f t="shared" si="8"/>
        <v>4222</v>
      </c>
      <c r="O7" s="336">
        <f>M7/M21</f>
        <v>7.7655644220185286E-3</v>
      </c>
      <c r="P7" s="337">
        <f t="shared" si="0"/>
        <v>124.17647058823529</v>
      </c>
      <c r="Q7" s="9">
        <v>22</v>
      </c>
      <c r="R7" s="9">
        <v>9</v>
      </c>
      <c r="S7" s="9">
        <v>3</v>
      </c>
      <c r="T7" s="9">
        <f t="shared" si="1"/>
        <v>34</v>
      </c>
      <c r="U7" s="9">
        <v>129</v>
      </c>
      <c r="V7" s="10">
        <f t="shared" si="2"/>
        <v>0.26356589147286824</v>
      </c>
      <c r="W7" s="8" t="s">
        <v>33</v>
      </c>
    </row>
    <row r="8" spans="1:23" s="11" customFormat="1" ht="23.25" customHeight="1">
      <c r="A8" s="7">
        <v>6</v>
      </c>
      <c r="B8" s="341" t="s">
        <v>34</v>
      </c>
      <c r="C8" s="14"/>
      <c r="D8" s="14"/>
      <c r="E8" s="14">
        <f>'õppevahendid muudatus'!F21+SUM('õppevahendid muudatus'!F28:F34)</f>
        <v>688</v>
      </c>
      <c r="F8" s="14">
        <f t="shared" si="3"/>
        <v>688</v>
      </c>
      <c r="G8" s="14">
        <f>'abivahendid muudatus'!F24</f>
        <v>500</v>
      </c>
      <c r="H8" s="14">
        <f t="shared" si="4"/>
        <v>500</v>
      </c>
      <c r="I8" s="14">
        <f>'sisustus muudatus'!F71+'sisustus muudatus'!F75</f>
        <v>8476</v>
      </c>
      <c r="J8" s="14">
        <f t="shared" si="5"/>
        <v>8476</v>
      </c>
      <c r="K8" s="14">
        <f>'seadmed muudatus'!F29+'seadmed muudatus'!F41+'seadmed muudatus'!F47+'seadmed muudatus'!F52+'seadmed muudatus'!F59+'seadmed muudatus'!F60+'seadmed muudatus'!F61</f>
        <v>13415</v>
      </c>
      <c r="L8" s="14">
        <f t="shared" si="6"/>
        <v>13415</v>
      </c>
      <c r="M8" s="352">
        <f t="shared" si="7"/>
        <v>23079</v>
      </c>
      <c r="N8" s="335">
        <f t="shared" si="8"/>
        <v>23079</v>
      </c>
      <c r="O8" s="336">
        <f>M8/M21</f>
        <v>4.2449422381754059E-2</v>
      </c>
      <c r="P8" s="337">
        <f t="shared" si="0"/>
        <v>126.80769230769231</v>
      </c>
      <c r="Q8" s="9">
        <v>96</v>
      </c>
      <c r="R8" s="338">
        <v>62</v>
      </c>
      <c r="S8" s="338">
        <v>24</v>
      </c>
      <c r="T8" s="9">
        <f t="shared" si="1"/>
        <v>182</v>
      </c>
      <c r="U8" s="338">
        <v>505</v>
      </c>
      <c r="V8" s="10">
        <f t="shared" si="2"/>
        <v>0.36039603960396038</v>
      </c>
      <c r="W8" s="8" t="s">
        <v>35</v>
      </c>
    </row>
    <row r="9" spans="1:23" s="11" customFormat="1" ht="23.25" customHeight="1">
      <c r="A9" s="7">
        <v>7</v>
      </c>
      <c r="B9" s="341" t="s">
        <v>36</v>
      </c>
      <c r="C9" s="14"/>
      <c r="D9" s="14"/>
      <c r="E9" s="14"/>
      <c r="F9" s="14"/>
      <c r="G9" s="14">
        <f>'abivahendid muudatus'!F49</f>
        <v>92</v>
      </c>
      <c r="H9" s="14">
        <f t="shared" si="4"/>
        <v>92</v>
      </c>
      <c r="I9" s="14">
        <f>'sisustus muudatus'!F80+'sisustus muudatus'!F81+'sisustus muudatus'!F91</f>
        <v>7868</v>
      </c>
      <c r="J9" s="14">
        <f t="shared" si="5"/>
        <v>7868</v>
      </c>
      <c r="K9" s="14"/>
      <c r="L9" s="14"/>
      <c r="M9" s="352">
        <f t="shared" si="7"/>
        <v>7960</v>
      </c>
      <c r="N9" s="335">
        <f t="shared" si="8"/>
        <v>7960</v>
      </c>
      <c r="O9" s="336">
        <f>M9/M21</f>
        <v>1.4640903078935927E-2</v>
      </c>
      <c r="P9" s="337">
        <f t="shared" si="0"/>
        <v>723.63636363636363</v>
      </c>
      <c r="Q9" s="7">
        <v>8</v>
      </c>
      <c r="R9" s="7">
        <v>2</v>
      </c>
      <c r="S9" s="7">
        <v>1</v>
      </c>
      <c r="T9" s="9">
        <f t="shared" si="1"/>
        <v>11</v>
      </c>
      <c r="U9" s="9">
        <v>27</v>
      </c>
      <c r="V9" s="10">
        <f t="shared" si="2"/>
        <v>0.40740740740740738</v>
      </c>
      <c r="W9" s="8" t="s">
        <v>37</v>
      </c>
    </row>
    <row r="10" spans="1:23" s="11" customFormat="1" ht="303.5" customHeight="1">
      <c r="A10" s="7">
        <v>8</v>
      </c>
      <c r="B10" s="351" t="s">
        <v>38</v>
      </c>
      <c r="C10" s="14">
        <f>SUM('ehitus muudatus'!D5:D7)</f>
        <v>29751</v>
      </c>
      <c r="D10" s="328">
        <f>'ehitus muudatus'!E7</f>
        <v>3732</v>
      </c>
      <c r="E10" s="14">
        <f>SUM('õppevahendid muudatus'!G4:G14)+'õppevahendid muudatus'!G20+'õppevahendid muudatus'!G22+'õppevahendid muudatus'!G35+'õppevahendid muudatus'!G36+SUM('õppevahendid muudatus'!G39:G49)</f>
        <v>3860.18</v>
      </c>
      <c r="F10" s="14">
        <f>E10</f>
        <v>3860.18</v>
      </c>
      <c r="G10" s="14">
        <f>'abivahendid muudatus'!G3+'abivahendid muudatus'!G4+'abivahendid muudatus'!G27+'abivahendid muudatus'!G31+'abivahendid muudatus'!G32+'abivahendid muudatus'!G38+'abivahendid muudatus'!G41+'abivahendid muudatus'!G42+'abivahendid muudatus'!G43+'abivahendid muudatus'!G45</f>
        <v>2947</v>
      </c>
      <c r="H10" s="328">
        <f>G10+SUM('abivahendid muudatus'!G5:G21)</f>
        <v>5680</v>
      </c>
      <c r="I10" s="14">
        <f>'sisustus muudatus'!G4+'sisustus muudatus'!G6+'sisustus muudatus'!G10+'sisustus muudatus'!G23+'sisustus muudatus'!F26+'sisustus muudatus'!G39+'sisustus muudatus'!G40+'sisustus muudatus'!G41+'sisustus muudatus'!G42+'sisustus muudatus'!G45+'sisustus muudatus'!G56+'sisustus muudatus'!G60+'sisustus muudatus'!G62+'sisustus muudatus'!G64+'sisustus muudatus'!G67+'sisustus muudatus'!G68+'sisustus muudatus'!G79+'sisustus muudatus'!G86</f>
        <v>12880</v>
      </c>
      <c r="J10" s="328">
        <f>I10+SUM('sisustus muudatus'!G27:G29)</f>
        <v>20455</v>
      </c>
      <c r="K10" s="14">
        <f>'seadmed muudatus'!G3+'seadmed muudatus'!G21+'seadmed muudatus'!G22+'seadmed muudatus'!G28+'seadmed muudatus'!G32+'seadmed muudatus'!G33+'seadmed muudatus'!G34+'seadmed muudatus'!G38+'seadmed muudatus'!G40+'seadmed muudatus'!G49+'seadmed muudatus'!G50+'seadmed muudatus'!G51+'seadmed muudatus'!G53+'seadmed muudatus'!G62+'seadmed muudatus'!G63+'seadmed muudatus'!G64+'seadmed muudatus'!G73</f>
        <v>30318.489999999998</v>
      </c>
      <c r="L10" s="328">
        <f>K10+SUM('seadmed muudatus'!G4:G14)</f>
        <v>46698.49</v>
      </c>
      <c r="M10" s="354">
        <f>C10+E10+G10+I10+K10</f>
        <v>79756.67</v>
      </c>
      <c r="N10" s="350">
        <f>D10+F10+H10+J10+L10</f>
        <v>80425.67</v>
      </c>
      <c r="O10" s="336">
        <f>M10/M21</f>
        <v>0.14669719539807496</v>
      </c>
      <c r="P10" s="356">
        <f t="shared" si="0"/>
        <v>266.74471571906355</v>
      </c>
      <c r="Q10" s="12">
        <v>198</v>
      </c>
      <c r="R10" s="12">
        <v>86</v>
      </c>
      <c r="S10" s="9">
        <v>15</v>
      </c>
      <c r="T10" s="9">
        <f t="shared" si="1"/>
        <v>299</v>
      </c>
      <c r="U10" s="9">
        <v>798</v>
      </c>
      <c r="V10" s="10">
        <f t="shared" ref="V10" si="10">S10/T10</f>
        <v>5.016722408026756E-2</v>
      </c>
      <c r="W10" s="361" t="s">
        <v>39</v>
      </c>
    </row>
    <row r="11" spans="1:23" s="11" customFormat="1" ht="23.25" customHeight="1">
      <c r="A11" s="7">
        <v>9</v>
      </c>
      <c r="B11" s="341" t="s">
        <v>40</v>
      </c>
      <c r="C11" s="14"/>
      <c r="D11" s="14"/>
      <c r="E11" s="14">
        <f>'õppevahendid muudatus'!F15+'õppevahendid muudatus'!F16+'õppevahendid muudatus'!F17+'õppevahendid muudatus'!F37+'õppevahendid muudatus'!F38+SUM('õppevahendid muudatus'!F50:F54)</f>
        <v>553</v>
      </c>
      <c r="F11" s="14">
        <f>E11</f>
        <v>553</v>
      </c>
      <c r="G11" s="14">
        <f>'abivahendid muudatus'!F37+'abivahendid muudatus'!F48+'abivahendid muudatus'!F50+'abivahendid muudatus'!F52+'abivahendid muudatus'!F54</f>
        <v>2475</v>
      </c>
      <c r="H11" s="14">
        <f>G11</f>
        <v>2475</v>
      </c>
      <c r="I11" s="14">
        <f>'sisustus muudatus'!F20+'sisustus muudatus'!F22+'sisustus muudatus'!F25+'sisustus muudatus'!F54+'sisustus muudatus'!F58+'sisustus muudatus'!F72+'sisustus muudatus'!F83</f>
        <v>29972</v>
      </c>
      <c r="J11" s="14">
        <f>I11</f>
        <v>29972</v>
      </c>
      <c r="K11" s="14">
        <f>'seadmed muudatus'!F35+'seadmed muudatus'!F46+'seadmed muudatus'!F57+'seadmed muudatus'!F67+'seadmed muudatus'!F68+'seadmed muudatus'!F69</f>
        <v>39210</v>
      </c>
      <c r="L11" s="14">
        <f>K11</f>
        <v>39210</v>
      </c>
      <c r="M11" s="352">
        <f>C11+E11+G11+I11+K11</f>
        <v>72210</v>
      </c>
      <c r="N11" s="335">
        <f>D11+F11+H11+J11+L11</f>
        <v>72210</v>
      </c>
      <c r="O11" s="336">
        <f>M11/M21</f>
        <v>0.13281653408667882</v>
      </c>
      <c r="P11" s="337">
        <f t="shared" si="0"/>
        <v>401.16666666666669</v>
      </c>
      <c r="Q11" s="9">
        <v>106</v>
      </c>
      <c r="R11" s="9">
        <v>19</v>
      </c>
      <c r="S11" s="9">
        <v>55</v>
      </c>
      <c r="T11" s="9">
        <f t="shared" si="1"/>
        <v>180</v>
      </c>
      <c r="U11" s="9">
        <v>523</v>
      </c>
      <c r="V11" s="10">
        <f t="shared" ref="V11:V19" si="11">T11/U11</f>
        <v>0.34416826003824091</v>
      </c>
      <c r="W11" s="8" t="s">
        <v>41</v>
      </c>
    </row>
    <row r="12" spans="1:23" s="11" customFormat="1" ht="144" customHeight="1">
      <c r="A12" s="7">
        <v>10</v>
      </c>
      <c r="B12" s="351" t="s">
        <v>42</v>
      </c>
      <c r="C12" s="14">
        <f>'ehitus muudatus'!D9</f>
        <v>40563.51</v>
      </c>
      <c r="D12" s="14">
        <v>40563.51</v>
      </c>
      <c r="E12" s="14">
        <f>'õppevahendid muudatus'!G18</f>
        <v>112</v>
      </c>
      <c r="F12" s="14">
        <f>E12</f>
        <v>112</v>
      </c>
      <c r="G12" s="14">
        <f>'abivahendid muudatus'!G22+'abivahendid muudatus'!G25+'abivahendid muudatus'!G33</f>
        <v>580</v>
      </c>
      <c r="H12" s="14">
        <f>G12</f>
        <v>580</v>
      </c>
      <c r="I12" s="14">
        <f>'sisustus muudatus'!G3+'sisustus muudatus'!G9+'sisustus muudatus'!G12+'sisustus muudatus'!G24+'sisustus muudatus'!G43+'sisustus muudatus'!G46+'sisustus muudatus'!G51+'sisustus muudatus'!G53+'sisustus muudatus'!G57+'sisustus muudatus'!G61+'sisustus muudatus'!G63+'sisustus muudatus'!G92</f>
        <v>5529</v>
      </c>
      <c r="J12" s="328">
        <f>I12+SUM('sisustus muudatus'!G30:G33)</f>
        <v>7544</v>
      </c>
      <c r="K12" s="14">
        <f>'seadmed muudatus'!G25+'seadmed muudatus'!G30+'seadmed muudatus'!G42+'seadmed muudatus'!G54</f>
        <v>3174</v>
      </c>
      <c r="L12" s="328">
        <f>K12+'seadmed muudatus'!G15</f>
        <v>3743</v>
      </c>
      <c r="M12" s="355">
        <f>E12+G12+I12+K12+C12</f>
        <v>49958.51</v>
      </c>
      <c r="N12" s="350">
        <f>D12+F12+H12+J12+L12</f>
        <v>52542.51</v>
      </c>
      <c r="O12" s="336">
        <f>M12/M21</f>
        <v>9.1889158653021538E-2</v>
      </c>
      <c r="P12" s="337">
        <f t="shared" si="0"/>
        <v>154.67030959752321</v>
      </c>
      <c r="Q12" s="12">
        <v>280</v>
      </c>
      <c r="R12" s="12">
        <v>33</v>
      </c>
      <c r="S12" s="9">
        <v>10</v>
      </c>
      <c r="T12" s="9">
        <f t="shared" si="1"/>
        <v>323</v>
      </c>
      <c r="U12" s="9">
        <v>513</v>
      </c>
      <c r="V12" s="10">
        <f t="shared" si="11"/>
        <v>0.62962962962962965</v>
      </c>
      <c r="W12" s="361" t="s">
        <v>43</v>
      </c>
    </row>
    <row r="13" spans="1:23" s="6" customFormat="1" ht="23.25" customHeight="1">
      <c r="A13" s="7">
        <v>11</v>
      </c>
      <c r="B13" s="341" t="s">
        <v>44</v>
      </c>
      <c r="C13" s="13"/>
      <c r="D13" s="13"/>
      <c r="E13" s="14">
        <f>'õppevahendid muudatus'!F19</f>
        <v>56</v>
      </c>
      <c r="F13" s="14">
        <f>E13</f>
        <v>56</v>
      </c>
      <c r="G13" s="14">
        <f>'abivahendid muudatus'!F23+'abivahendid muudatus'!F47+'abivahendid muudatus'!F51+'abivahendid muudatus'!F53</f>
        <v>3391</v>
      </c>
      <c r="H13" s="14">
        <f>G13</f>
        <v>3391</v>
      </c>
      <c r="I13" s="14">
        <f>'sisustus muudatus'!F15+'sisustus muudatus'!F52+'sisustus muudatus'!F55+'sisustus muudatus'!F59+'sisustus muudatus'!F66+'sisustus muudatus'!F76+'sisustus muudatus'!F93</f>
        <v>30721</v>
      </c>
      <c r="J13" s="14">
        <f>I13</f>
        <v>30721</v>
      </c>
      <c r="K13" s="14">
        <f>'seadmed muudatus'!F18+'seadmed muudatus'!F36+'seadmed muudatus'!F37</f>
        <v>25231</v>
      </c>
      <c r="L13" s="14">
        <f>K13</f>
        <v>25231</v>
      </c>
      <c r="M13" s="353">
        <f>E13+G13+I13+K13+C13</f>
        <v>59399</v>
      </c>
      <c r="N13" s="335">
        <f t="shared" ref="N13:N19" si="12">D13+F13+H13+J13+L13</f>
        <v>59399</v>
      </c>
      <c r="O13" s="336">
        <f>M13/M21</f>
        <v>0.10925314095297929</v>
      </c>
      <c r="P13" s="337">
        <f t="shared" si="0"/>
        <v>471.42063492063494</v>
      </c>
      <c r="Q13" s="13">
        <v>93</v>
      </c>
      <c r="R13" s="13">
        <v>23</v>
      </c>
      <c r="S13" s="13">
        <v>10</v>
      </c>
      <c r="T13" s="9">
        <f t="shared" si="1"/>
        <v>126</v>
      </c>
      <c r="U13" s="13">
        <v>606</v>
      </c>
      <c r="V13" s="10">
        <f t="shared" si="11"/>
        <v>0.20792079207920791</v>
      </c>
      <c r="W13" s="2" t="s">
        <v>45</v>
      </c>
    </row>
    <row r="14" spans="1:23" s="6" customFormat="1" ht="23.25" customHeight="1">
      <c r="A14" s="7">
        <v>12</v>
      </c>
      <c r="B14" s="341" t="s">
        <v>46</v>
      </c>
      <c r="C14" s="14"/>
      <c r="D14" s="14"/>
      <c r="E14" s="14">
        <f>'õppevahendid muudatus'!F55</f>
        <v>304</v>
      </c>
      <c r="F14" s="14">
        <f>E14</f>
        <v>304</v>
      </c>
      <c r="G14" s="14"/>
      <c r="H14" s="14"/>
      <c r="I14" s="14">
        <f>'sisustus muudatus'!F7+'sisustus muudatus'!F14+'sisustus muudatus'!F35+'sisustus muudatus'!F44+'sisustus muudatus'!F48+'sisustus muudatus'!F88+'sisustus muudatus'!F94</f>
        <v>19987</v>
      </c>
      <c r="J14" s="14">
        <f t="shared" ref="J14:J18" si="13">I14</f>
        <v>19987</v>
      </c>
      <c r="K14" s="14">
        <f>'seadmed muudatus'!F26+'seadmed muudatus'!F27+'seadmed muudatus'!F31+'seadmed muudatus'!F39+'seadmed muudatus'!F43+'seadmed muudatus'!F44+'seadmed muudatus'!F48+'seadmed muudatus'!F58+'seadmed muudatus'!F70+'seadmed muudatus'!F71+'seadmed muudatus'!F72</f>
        <v>26603</v>
      </c>
      <c r="L14" s="14">
        <f t="shared" ref="L14:L17" si="14">K14</f>
        <v>26603</v>
      </c>
      <c r="M14" s="353">
        <f>E14+G14+I14+K14+C14</f>
        <v>46894</v>
      </c>
      <c r="N14" s="335">
        <f t="shared" si="12"/>
        <v>46894</v>
      </c>
      <c r="O14" s="336">
        <f>M14/M21</f>
        <v>8.6252576505480072E-2</v>
      </c>
      <c r="P14" s="337">
        <f t="shared" si="0"/>
        <v>222.24644549763033</v>
      </c>
      <c r="Q14" s="13">
        <v>136</v>
      </c>
      <c r="R14" s="13">
        <v>60</v>
      </c>
      <c r="S14" s="13">
        <v>15</v>
      </c>
      <c r="T14" s="9">
        <f t="shared" si="1"/>
        <v>211</v>
      </c>
      <c r="U14" s="13">
        <v>852</v>
      </c>
      <c r="V14" s="10">
        <f t="shared" si="11"/>
        <v>0.24765258215962441</v>
      </c>
      <c r="W14" s="2" t="s">
        <v>47</v>
      </c>
    </row>
    <row r="15" spans="1:23" s="6" customFormat="1" ht="23.25" customHeight="1">
      <c r="A15" s="7">
        <v>13</v>
      </c>
      <c r="B15" s="341" t="s">
        <v>48</v>
      </c>
      <c r="C15" s="14"/>
      <c r="D15" s="14"/>
      <c r="E15" s="14"/>
      <c r="F15" s="14"/>
      <c r="G15" s="14"/>
      <c r="H15" s="14"/>
      <c r="I15" s="14"/>
      <c r="J15" s="14"/>
      <c r="K15" s="14">
        <f>'seadmed muudatus'!F19</f>
        <v>3253</v>
      </c>
      <c r="L15" s="328">
        <v>0</v>
      </c>
      <c r="M15" s="353">
        <f t="shared" ref="M15:M19" si="15">E15+G15+I15+K15+C15</f>
        <v>3253</v>
      </c>
      <c r="N15" s="350">
        <f t="shared" si="12"/>
        <v>0</v>
      </c>
      <c r="O15" s="336">
        <f>M15/M21</f>
        <v>5.9832735823842432E-3</v>
      </c>
      <c r="P15" s="357">
        <f>N15/T15</f>
        <v>0</v>
      </c>
      <c r="Q15" s="13">
        <v>8</v>
      </c>
      <c r="R15" s="13">
        <v>0</v>
      </c>
      <c r="S15" s="13">
        <v>0</v>
      </c>
      <c r="T15" s="9">
        <f t="shared" si="1"/>
        <v>8</v>
      </c>
      <c r="U15" s="13">
        <v>401</v>
      </c>
      <c r="V15" s="10">
        <f t="shared" si="11"/>
        <v>1.9950124688279301E-2</v>
      </c>
      <c r="W15" s="360" t="s">
        <v>49</v>
      </c>
    </row>
    <row r="16" spans="1:23" s="11" customFormat="1" ht="23.25" customHeight="1">
      <c r="A16" s="7">
        <v>14</v>
      </c>
      <c r="B16" s="341" t="s">
        <v>50</v>
      </c>
      <c r="C16" s="14"/>
      <c r="D16" s="14"/>
      <c r="E16" s="14"/>
      <c r="F16" s="14"/>
      <c r="G16" s="14"/>
      <c r="H16" s="14"/>
      <c r="I16" s="14">
        <f>'sisustus muudatus'!F36+'sisustus muudatus'!F37</f>
        <v>2382</v>
      </c>
      <c r="J16" s="14">
        <f t="shared" si="13"/>
        <v>2382</v>
      </c>
      <c r="K16" s="14"/>
      <c r="L16" s="14"/>
      <c r="M16" s="353">
        <f t="shared" si="15"/>
        <v>2382</v>
      </c>
      <c r="N16" s="335">
        <f t="shared" si="12"/>
        <v>2382</v>
      </c>
      <c r="O16" s="336">
        <f>M16/M21</f>
        <v>4.3812350670886157E-3</v>
      </c>
      <c r="P16" s="337">
        <f>M16/T16</f>
        <v>85.071428571428569</v>
      </c>
      <c r="Q16" s="9">
        <v>5</v>
      </c>
      <c r="R16" s="9">
        <v>13</v>
      </c>
      <c r="S16" s="9">
        <v>10</v>
      </c>
      <c r="T16" s="9">
        <f t="shared" si="1"/>
        <v>28</v>
      </c>
      <c r="U16" s="9">
        <v>303</v>
      </c>
      <c r="V16" s="10">
        <f t="shared" si="11"/>
        <v>9.2409240924092403E-2</v>
      </c>
      <c r="W16" s="8" t="s">
        <v>51</v>
      </c>
    </row>
    <row r="17" spans="1:23" s="11" customFormat="1" ht="23.25" customHeight="1">
      <c r="A17" s="7">
        <v>15</v>
      </c>
      <c r="B17" s="341" t="s">
        <v>52</v>
      </c>
      <c r="C17" s="14"/>
      <c r="D17" s="14"/>
      <c r="E17" s="14"/>
      <c r="F17" s="14"/>
      <c r="G17" s="14"/>
      <c r="H17" s="14"/>
      <c r="I17" s="14"/>
      <c r="J17" s="14"/>
      <c r="K17" s="14">
        <f>'seadmed muudatus'!F20</f>
        <v>3253</v>
      </c>
      <c r="L17" s="14">
        <f t="shared" si="14"/>
        <v>3253</v>
      </c>
      <c r="M17" s="353">
        <f t="shared" si="15"/>
        <v>3253</v>
      </c>
      <c r="N17" s="335">
        <f t="shared" si="12"/>
        <v>3253</v>
      </c>
      <c r="O17" s="336">
        <f>M17/M21</f>
        <v>5.9832735823842432E-3</v>
      </c>
      <c r="P17" s="337">
        <f>M17/T17</f>
        <v>19.023391812865498</v>
      </c>
      <c r="Q17" s="338">
        <v>32</v>
      </c>
      <c r="R17" s="338">
        <v>102</v>
      </c>
      <c r="S17" s="338">
        <v>37</v>
      </c>
      <c r="T17" s="9">
        <f t="shared" si="1"/>
        <v>171</v>
      </c>
      <c r="U17" s="338">
        <v>662</v>
      </c>
      <c r="V17" s="10">
        <f t="shared" si="11"/>
        <v>0.2583081570996979</v>
      </c>
      <c r="W17" s="2" t="s">
        <v>53</v>
      </c>
    </row>
    <row r="18" spans="1:23" s="11" customFormat="1" ht="23.25" customHeight="1">
      <c r="A18" s="7">
        <v>16</v>
      </c>
      <c r="B18" s="341" t="s">
        <v>54</v>
      </c>
      <c r="C18" s="9"/>
      <c r="D18" s="9"/>
      <c r="E18" s="14"/>
      <c r="F18" s="14"/>
      <c r="G18" s="14"/>
      <c r="H18" s="14"/>
      <c r="I18" s="14">
        <f>'sisustus muudatus'!F95</f>
        <v>10352.979560000002</v>
      </c>
      <c r="J18" s="14">
        <f t="shared" si="13"/>
        <v>10352.979560000002</v>
      </c>
      <c r="K18" s="14"/>
      <c r="L18" s="14"/>
      <c r="M18" s="353">
        <f t="shared" si="15"/>
        <v>10352.979560000002</v>
      </c>
      <c r="N18" s="335">
        <f t="shared" si="12"/>
        <v>10352.979560000002</v>
      </c>
      <c r="O18" s="336">
        <f>M18/M21</f>
        <v>1.9042332954292054E-2</v>
      </c>
      <c r="P18" s="337">
        <f>M18/T18</f>
        <v>252.51169658536588</v>
      </c>
      <c r="Q18" s="338">
        <v>34</v>
      </c>
      <c r="R18" s="339">
        <v>6</v>
      </c>
      <c r="S18" s="339">
        <v>1</v>
      </c>
      <c r="T18" s="9">
        <f t="shared" si="1"/>
        <v>41</v>
      </c>
      <c r="U18" s="339">
        <v>162</v>
      </c>
      <c r="V18" s="10">
        <f t="shared" si="11"/>
        <v>0.25308641975308643</v>
      </c>
      <c r="W18" s="2" t="s">
        <v>55</v>
      </c>
    </row>
    <row r="19" spans="1:23" s="11" customFormat="1" ht="23.25" customHeight="1">
      <c r="A19" s="7">
        <v>17</v>
      </c>
      <c r="B19" s="341" t="s">
        <v>56</v>
      </c>
      <c r="C19" s="334">
        <f>'ehitus muudatus'!D10</f>
        <v>4101.1499999999996</v>
      </c>
      <c r="D19" s="334">
        <f>C19</f>
        <v>4101.1499999999996</v>
      </c>
      <c r="E19" s="334"/>
      <c r="F19" s="334"/>
      <c r="G19" s="334"/>
      <c r="H19" s="334"/>
      <c r="I19" s="334"/>
      <c r="J19" s="334"/>
      <c r="K19" s="334"/>
      <c r="L19" s="334"/>
      <c r="M19" s="71">
        <f t="shared" si="15"/>
        <v>4101.1499999999996</v>
      </c>
      <c r="N19" s="340">
        <f t="shared" si="12"/>
        <v>4101.1499999999996</v>
      </c>
      <c r="O19" s="336">
        <f>M19/M21</f>
        <v>7.5432838771580498E-3</v>
      </c>
      <c r="P19" s="337">
        <f>M19/T19</f>
        <v>315.47307692307692</v>
      </c>
      <c r="Q19" s="9">
        <v>12</v>
      </c>
      <c r="R19" s="9">
        <v>1</v>
      </c>
      <c r="S19" s="9"/>
      <c r="T19" s="9">
        <f t="shared" si="1"/>
        <v>13</v>
      </c>
      <c r="U19" s="9">
        <v>181</v>
      </c>
      <c r="V19" s="10">
        <f t="shared" si="11"/>
        <v>7.18232044198895E-2</v>
      </c>
      <c r="W19" s="2" t="s">
        <v>57</v>
      </c>
    </row>
    <row r="20" spans="1:23">
      <c r="C20" s="347" t="s">
        <v>58</v>
      </c>
      <c r="D20" s="389" t="s">
        <v>59</v>
      </c>
      <c r="E20" s="347" t="s">
        <v>58</v>
      </c>
      <c r="F20" s="347" t="s">
        <v>59</v>
      </c>
      <c r="G20" s="347" t="s">
        <v>58</v>
      </c>
      <c r="H20" s="389" t="s">
        <v>59</v>
      </c>
      <c r="I20" s="347" t="s">
        <v>58</v>
      </c>
      <c r="J20" s="389" t="s">
        <v>59</v>
      </c>
      <c r="K20" s="347" t="s">
        <v>58</v>
      </c>
      <c r="L20" s="389" t="s">
        <v>59</v>
      </c>
      <c r="M20" s="348">
        <f>SUM(M3:M19)</f>
        <v>543682.30955999997</v>
      </c>
      <c r="N20" s="348">
        <f>SUM(N3:N19)</f>
        <v>543682.30955999997</v>
      </c>
      <c r="O20" s="346"/>
    </row>
    <row r="21" spans="1:23">
      <c r="B21" s="349" t="s">
        <v>60</v>
      </c>
      <c r="C21" s="570">
        <f t="shared" ref="C21:L21" si="16">SUM(C3:C19)</f>
        <v>109753.66</v>
      </c>
      <c r="D21" s="571">
        <f t="shared" si="16"/>
        <v>83734.66</v>
      </c>
      <c r="E21" s="572">
        <f t="shared" si="16"/>
        <v>9869.18</v>
      </c>
      <c r="F21" s="572">
        <f t="shared" si="16"/>
        <v>9869.18</v>
      </c>
      <c r="G21" s="572">
        <f t="shared" si="16"/>
        <v>11957</v>
      </c>
      <c r="H21" s="571">
        <f t="shared" si="16"/>
        <v>14690</v>
      </c>
      <c r="I21" s="572">
        <f t="shared" si="16"/>
        <v>205146.97956000001</v>
      </c>
      <c r="J21" s="571">
        <f t="shared" si="16"/>
        <v>214736.97956000001</v>
      </c>
      <c r="K21" s="572">
        <f t="shared" si="16"/>
        <v>206955.49</v>
      </c>
      <c r="L21" s="571">
        <f t="shared" si="16"/>
        <v>220651.49</v>
      </c>
      <c r="M21" s="348">
        <f>C21+E21+G21+I21+K21</f>
        <v>543682.30955999997</v>
      </c>
      <c r="N21" s="348"/>
      <c r="O21" s="346"/>
    </row>
    <row r="22" spans="1:23">
      <c r="C22" s="569" t="s">
        <v>61</v>
      </c>
      <c r="D22" s="575">
        <f>D21-C21</f>
        <v>-26019</v>
      </c>
      <c r="E22" s="574"/>
      <c r="F22" s="578">
        <f>F21-E21</f>
        <v>0</v>
      </c>
      <c r="G22" s="576" t="s">
        <v>61</v>
      </c>
      <c r="H22" s="577">
        <f>H21-G21</f>
        <v>2733</v>
      </c>
      <c r="I22" s="569" t="s">
        <v>61</v>
      </c>
      <c r="J22" s="577">
        <f>J21-I21</f>
        <v>9590</v>
      </c>
      <c r="K22" s="569" t="s">
        <v>61</v>
      </c>
      <c r="L22" s="578">
        <f>L21-K21</f>
        <v>13696</v>
      </c>
      <c r="M22" s="573">
        <f>F22+H22+J22+L22</f>
        <v>26019</v>
      </c>
      <c r="N22" s="359" t="s">
        <v>62</v>
      </c>
    </row>
  </sheetData>
  <mergeCells count="1">
    <mergeCell ref="A1:M1"/>
  </mergeCells>
  <hyperlinks>
    <hyperlink ref="B10" r:id="rId1" xr:uid="{8858A611-ABC8-403F-BA6B-155B3AE9EE48}"/>
    <hyperlink ref="B3" r:id="rId2" xr:uid="{CE579EE3-64BC-46D8-A4E8-51551B760B3D}"/>
    <hyperlink ref="B17" r:id="rId3" xr:uid="{1FFC3B30-EE93-408B-831E-2913FC8B8F1C}"/>
    <hyperlink ref="B16" r:id="rId4" xr:uid="{3172284D-6AA2-4604-ABB7-56F11D25A9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8805E-A1EA-4F7C-B5F8-C78FBE35FDFB}">
  <dimension ref="A1:I14"/>
  <sheetViews>
    <sheetView topLeftCell="C1" workbookViewId="0">
      <pane ySplit="2" topLeftCell="A3" activePane="bottomLeft" state="frozen"/>
      <selection pane="bottomLeft" activeCell="E7" sqref="E7"/>
    </sheetView>
  </sheetViews>
  <sheetFormatPr defaultColWidth="9.1640625" defaultRowHeight="14"/>
  <cols>
    <col min="1" max="1" width="25.83203125" style="6" customWidth="1"/>
    <col min="2" max="2" width="22.75" style="6" customWidth="1"/>
    <col min="3" max="3" width="39.25" style="6" customWidth="1"/>
    <col min="4" max="5" width="13.25" style="6" customWidth="1"/>
    <col min="6" max="6" width="32.1640625" style="6" customWidth="1"/>
    <col min="7" max="7" width="95.83203125" style="6" customWidth="1"/>
    <col min="8" max="8" width="64.58203125" style="6" customWidth="1"/>
    <col min="9" max="16384" width="9.1640625" style="6"/>
  </cols>
  <sheetData>
    <row r="1" spans="1:9" s="15" customFormat="1">
      <c r="A1" s="581" t="s">
        <v>705</v>
      </c>
      <c r="B1" s="581"/>
      <c r="C1" s="581"/>
      <c r="D1" s="581"/>
      <c r="E1" s="581"/>
      <c r="F1" s="581"/>
      <c r="G1" s="581"/>
      <c r="H1" s="581"/>
      <c r="I1" s="581"/>
    </row>
    <row r="2" spans="1:9" ht="15.5">
      <c r="A2" s="229" t="s">
        <v>63</v>
      </c>
      <c r="B2" s="229" t="s">
        <v>64</v>
      </c>
      <c r="C2" s="229" t="s">
        <v>65</v>
      </c>
      <c r="D2" s="229" t="s">
        <v>66</v>
      </c>
      <c r="E2" s="313" t="s">
        <v>59</v>
      </c>
      <c r="F2" s="312" t="s">
        <v>67</v>
      </c>
      <c r="G2" s="312" t="s">
        <v>68</v>
      </c>
    </row>
    <row r="3" spans="1:9" ht="31">
      <c r="A3" s="148" t="s">
        <v>69</v>
      </c>
      <c r="B3" s="123" t="s">
        <v>70</v>
      </c>
      <c r="C3" s="137" t="s">
        <v>71</v>
      </c>
      <c r="D3" s="149">
        <v>8101</v>
      </c>
      <c r="E3" s="149">
        <v>8101</v>
      </c>
      <c r="F3" s="150" t="s">
        <v>72</v>
      </c>
      <c r="G3" s="123" t="s">
        <v>73</v>
      </c>
      <c r="H3" s="149"/>
    </row>
    <row r="4" spans="1:9" ht="15.75" customHeight="1">
      <c r="A4" s="148" t="s">
        <v>32</v>
      </c>
      <c r="B4" s="123" t="s">
        <v>70</v>
      </c>
      <c r="C4" s="123" t="s">
        <v>74</v>
      </c>
      <c r="D4" s="151">
        <v>2480</v>
      </c>
      <c r="E4" s="151">
        <v>2480</v>
      </c>
      <c r="F4" s="119" t="s">
        <v>75</v>
      </c>
      <c r="G4" s="138" t="s">
        <v>76</v>
      </c>
      <c r="H4" s="151"/>
    </row>
    <row r="5" spans="1:9" ht="117" customHeight="1">
      <c r="A5" s="582" t="s">
        <v>38</v>
      </c>
      <c r="B5" s="123" t="s">
        <v>70</v>
      </c>
      <c r="C5" s="137" t="s">
        <v>77</v>
      </c>
      <c r="D5" s="314">
        <v>20935</v>
      </c>
      <c r="E5" s="314">
        <v>0</v>
      </c>
      <c r="F5" s="18" t="s">
        <v>78</v>
      </c>
      <c r="G5" s="616" t="s">
        <v>79</v>
      </c>
      <c r="H5" s="149"/>
    </row>
    <row r="6" spans="1:9" ht="15.5">
      <c r="A6" s="583"/>
      <c r="B6" s="152" t="s">
        <v>3</v>
      </c>
      <c r="C6" s="152" t="s">
        <v>80</v>
      </c>
      <c r="D6" s="315">
        <v>5084</v>
      </c>
      <c r="E6" s="315">
        <v>0</v>
      </c>
      <c r="F6" s="154" t="s">
        <v>81</v>
      </c>
      <c r="G6" s="617"/>
      <c r="H6" s="153"/>
    </row>
    <row r="7" spans="1:9" s="621" customFormat="1" ht="172" customHeight="1">
      <c r="A7" s="583"/>
      <c r="B7" s="324" t="s">
        <v>3</v>
      </c>
      <c r="C7" s="324" t="s">
        <v>82</v>
      </c>
      <c r="D7" s="619">
        <v>3732</v>
      </c>
      <c r="E7" s="619">
        <v>3732</v>
      </c>
      <c r="F7" s="620" t="s">
        <v>83</v>
      </c>
      <c r="G7" s="618"/>
      <c r="H7" s="619"/>
    </row>
    <row r="8" spans="1:9" s="155" customFormat="1" ht="46.5">
      <c r="A8" s="148" t="s">
        <v>30</v>
      </c>
      <c r="B8" s="123" t="s">
        <v>70</v>
      </c>
      <c r="C8" s="137" t="s">
        <v>84</v>
      </c>
      <c r="D8" s="153">
        <v>24757</v>
      </c>
      <c r="E8" s="153">
        <v>24757</v>
      </c>
      <c r="F8" s="150" t="s">
        <v>85</v>
      </c>
      <c r="G8" s="137" t="s">
        <v>86</v>
      </c>
      <c r="H8" s="153"/>
    </row>
    <row r="9" spans="1:9" ht="227.5" customHeight="1">
      <c r="A9" s="156" t="s">
        <v>87</v>
      </c>
      <c r="B9" s="123" t="s">
        <v>88</v>
      </c>
      <c r="C9" s="157" t="s">
        <v>89</v>
      </c>
      <c r="D9" s="151">
        <v>40563.51</v>
      </c>
      <c r="E9" s="151">
        <v>40563.51</v>
      </c>
      <c r="F9" s="158" t="s">
        <v>90</v>
      </c>
      <c r="G9" s="137" t="s">
        <v>91</v>
      </c>
      <c r="H9" s="151"/>
    </row>
    <row r="10" spans="1:9" s="155" customFormat="1" ht="62">
      <c r="A10" s="159" t="s">
        <v>56</v>
      </c>
      <c r="B10" s="123" t="s">
        <v>70</v>
      </c>
      <c r="C10" s="157" t="s">
        <v>92</v>
      </c>
      <c r="D10" s="151">
        <v>4101.1499999999996</v>
      </c>
      <c r="E10" s="151">
        <v>4101.1499999999996</v>
      </c>
      <c r="F10" s="160" t="s">
        <v>93</v>
      </c>
      <c r="G10" s="137" t="s">
        <v>94</v>
      </c>
      <c r="H10" s="161"/>
    </row>
    <row r="11" spans="1:9" ht="14.5">
      <c r="A11" s="584" t="s">
        <v>95</v>
      </c>
      <c r="B11" s="585"/>
      <c r="C11" s="586"/>
      <c r="D11" s="207">
        <f>SUM(D3:D10)</f>
        <v>109753.66</v>
      </c>
      <c r="E11" s="362">
        <f>SUM(E3:E10)</f>
        <v>83734.66</v>
      </c>
      <c r="F11" s="162"/>
      <c r="G11" s="163"/>
    </row>
    <row r="12" spans="1:9">
      <c r="E12" s="615">
        <f>E11-D11</f>
        <v>-26019</v>
      </c>
    </row>
    <row r="13" spans="1:9">
      <c r="D13" s="164"/>
      <c r="E13" s="164"/>
    </row>
    <row r="14" spans="1:9" ht="15" customHeight="1">
      <c r="A14" s="587" t="s">
        <v>96</v>
      </c>
      <c r="B14" s="587"/>
      <c r="C14" s="587"/>
      <c r="D14" s="587"/>
      <c r="E14" s="587"/>
      <c r="F14" s="587"/>
      <c r="G14" s="587"/>
    </row>
  </sheetData>
  <mergeCells count="5">
    <mergeCell ref="A1:I1"/>
    <mergeCell ref="A5:A7"/>
    <mergeCell ref="A11:C11"/>
    <mergeCell ref="A14:G14"/>
    <mergeCell ref="G5:G7"/>
  </mergeCells>
  <hyperlinks>
    <hyperlink ref="F3" r:id="rId1" xr:uid="{584E47E1-A039-4E82-B554-DC21D64F8FBC}"/>
    <hyperlink ref="A4" r:id="rId2" xr:uid="{80411608-A3C1-468C-BC22-2B642EBCEB26}"/>
    <hyperlink ref="F4" r:id="rId3" xr:uid="{627873EF-C9D4-41DB-98DC-9AEB6FC7D4FD}"/>
    <hyperlink ref="F7" r:id="rId4" xr:uid="{06E604EC-D63D-44A2-BFFC-CCC43511AC90}"/>
    <hyperlink ref="F6" r:id="rId5" xr:uid="{DF9EE9D6-B262-4A89-8336-D72FBFA5D59B}"/>
    <hyperlink ref="F5" r:id="rId6" xr:uid="{75E99B89-DA7E-4FAE-BE38-4820A3D70D17}"/>
    <hyperlink ref="F8" r:id="rId7" xr:uid="{8971BCFC-23B2-4A89-B474-DCA16EF302DF}"/>
    <hyperlink ref="A8" r:id="rId8" xr:uid="{DF1B9554-9A21-4E32-8C54-02C3B6D269AF}"/>
    <hyperlink ref="F10" r:id="rId9" xr:uid="{A6275901-86E5-4D09-B3D8-E77EA7934991}"/>
    <hyperlink ref="F9" r:id="rId10" xr:uid="{C945D5A6-1B69-496E-8E96-451C761288AD}"/>
  </hyperlinks>
  <pageMargins left="0.7" right="0.7" top="0.75" bottom="0.75" header="0.3" footer="0.3"/>
  <pageSetup paperSize="9"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73903-6C38-4644-BA69-0E728C2DF9FD}">
  <dimension ref="A1:J56"/>
  <sheetViews>
    <sheetView workbookViewId="0">
      <pane ySplit="2" topLeftCell="A24" activePane="bottomLeft" state="frozen"/>
      <selection pane="bottomLeft" sqref="A1:I1"/>
    </sheetView>
  </sheetViews>
  <sheetFormatPr defaultColWidth="9.1640625" defaultRowHeight="14"/>
  <cols>
    <col min="1" max="1" width="25.83203125" style="31" customWidth="1"/>
    <col min="2" max="2" width="17.25" style="31" customWidth="1"/>
    <col min="3" max="3" width="27" style="31" customWidth="1"/>
    <col min="4" max="4" width="7.58203125" style="31" customWidth="1"/>
    <col min="5" max="5" width="13.83203125" style="31" customWidth="1"/>
    <col min="6" max="7" width="18.25" style="31" customWidth="1"/>
    <col min="8" max="8" width="51.4140625" style="31" customWidth="1"/>
    <col min="9" max="9" width="74.4140625" style="31" customWidth="1"/>
    <col min="10" max="10" width="92.25" style="31" customWidth="1"/>
    <col min="11" max="16384" width="9.1640625" style="31"/>
  </cols>
  <sheetData>
    <row r="1" spans="1:9" s="146" customFormat="1">
      <c r="A1" s="581" t="s">
        <v>705</v>
      </c>
      <c r="B1" s="581"/>
      <c r="C1" s="581"/>
      <c r="D1" s="581"/>
      <c r="E1" s="581"/>
      <c r="F1" s="581"/>
      <c r="G1" s="581"/>
      <c r="H1" s="581"/>
      <c r="I1" s="581"/>
    </row>
    <row r="2" spans="1:9" ht="15.5">
      <c r="A2" s="307" t="s">
        <v>63</v>
      </c>
      <c r="B2" s="318" t="s">
        <v>64</v>
      </c>
      <c r="C2" s="229" t="s">
        <v>65</v>
      </c>
      <c r="D2" s="229" t="s">
        <v>97</v>
      </c>
      <c r="E2" s="229" t="s">
        <v>98</v>
      </c>
      <c r="F2" s="229" t="s">
        <v>66</v>
      </c>
      <c r="G2" s="313" t="s">
        <v>59</v>
      </c>
      <c r="H2" s="312" t="s">
        <v>67</v>
      </c>
      <c r="I2" s="312" t="s">
        <v>68</v>
      </c>
    </row>
    <row r="3" spans="1:9" ht="15" customHeight="1">
      <c r="A3" s="244" t="s">
        <v>28</v>
      </c>
      <c r="B3" s="290" t="s">
        <v>99</v>
      </c>
      <c r="C3" s="246" t="s">
        <v>100</v>
      </c>
      <c r="D3" s="19">
        <v>1</v>
      </c>
      <c r="E3" s="320">
        <v>213</v>
      </c>
      <c r="F3" s="320">
        <f t="shared" ref="F3:F7" si="0">D3*E3</f>
        <v>213</v>
      </c>
      <c r="G3" s="320">
        <f>D3*E3</f>
        <v>213</v>
      </c>
      <c r="H3" s="141" t="s">
        <v>101</v>
      </c>
      <c r="I3" s="16" t="s">
        <v>102</v>
      </c>
    </row>
    <row r="4" spans="1:9" ht="15" customHeight="1">
      <c r="A4" s="300" t="s">
        <v>38</v>
      </c>
      <c r="B4" s="248" t="s">
        <v>99</v>
      </c>
      <c r="C4" s="321" t="s">
        <v>103</v>
      </c>
      <c r="D4" s="248">
        <v>1</v>
      </c>
      <c r="E4" s="228">
        <v>135</v>
      </c>
      <c r="F4" s="228">
        <f t="shared" si="0"/>
        <v>135</v>
      </c>
      <c r="G4" s="228">
        <f t="shared" ref="G4:G55" si="1">D4*E4</f>
        <v>135</v>
      </c>
      <c r="H4" s="208" t="s">
        <v>104</v>
      </c>
      <c r="I4" s="16" t="s">
        <v>105</v>
      </c>
    </row>
    <row r="5" spans="1:9" ht="15" customHeight="1">
      <c r="A5" s="211" t="s">
        <v>38</v>
      </c>
      <c r="B5" s="213" t="s">
        <v>5</v>
      </c>
      <c r="C5" s="53" t="s">
        <v>106</v>
      </c>
      <c r="D5" s="16">
        <v>1</v>
      </c>
      <c r="E5" s="22">
        <v>23</v>
      </c>
      <c r="F5" s="22">
        <f t="shared" si="0"/>
        <v>23</v>
      </c>
      <c r="G5" s="22">
        <f t="shared" si="1"/>
        <v>23</v>
      </c>
      <c r="H5" s="29" t="s">
        <v>107</v>
      </c>
      <c r="I5" s="16" t="s">
        <v>108</v>
      </c>
    </row>
    <row r="6" spans="1:9" ht="15" customHeight="1">
      <c r="A6" s="211" t="s">
        <v>38</v>
      </c>
      <c r="B6" s="213" t="s">
        <v>5</v>
      </c>
      <c r="C6" s="53" t="s">
        <v>109</v>
      </c>
      <c r="D6" s="16">
        <v>1</v>
      </c>
      <c r="E6" s="22">
        <v>60</v>
      </c>
      <c r="F6" s="22">
        <f t="shared" si="0"/>
        <v>60</v>
      </c>
      <c r="G6" s="22">
        <f t="shared" si="1"/>
        <v>60</v>
      </c>
      <c r="H6" s="29" t="s">
        <v>110</v>
      </c>
      <c r="I6" s="16" t="s">
        <v>111</v>
      </c>
    </row>
    <row r="7" spans="1:9" ht="15" customHeight="1">
      <c r="A7" s="211" t="s">
        <v>38</v>
      </c>
      <c r="B7" s="213" t="s">
        <v>5</v>
      </c>
      <c r="C7" s="53" t="s">
        <v>112</v>
      </c>
      <c r="D7" s="16">
        <v>1</v>
      </c>
      <c r="E7" s="22">
        <v>37</v>
      </c>
      <c r="F7" s="22">
        <f t="shared" si="0"/>
        <v>37</v>
      </c>
      <c r="G7" s="22">
        <f t="shared" si="1"/>
        <v>37</v>
      </c>
      <c r="H7" s="209" t="s">
        <v>113</v>
      </c>
      <c r="I7" s="19" t="s">
        <v>111</v>
      </c>
    </row>
    <row r="8" spans="1:9" ht="15.75" customHeight="1">
      <c r="A8" s="211" t="s">
        <v>38</v>
      </c>
      <c r="B8" s="24" t="s">
        <v>5</v>
      </c>
      <c r="C8" s="20" t="s">
        <v>114</v>
      </c>
      <c r="D8" s="24">
        <v>12</v>
      </c>
      <c r="E8" s="33">
        <v>6</v>
      </c>
      <c r="F8" s="214">
        <f>D8*E8</f>
        <v>72</v>
      </c>
      <c r="G8" s="22">
        <f t="shared" si="1"/>
        <v>72</v>
      </c>
      <c r="H8" s="215" t="s">
        <v>115</v>
      </c>
      <c r="I8" s="24" t="s">
        <v>116</v>
      </c>
    </row>
    <row r="9" spans="1:9" ht="15" customHeight="1">
      <c r="A9" s="211" t="s">
        <v>38</v>
      </c>
      <c r="B9" s="213" t="s">
        <v>5</v>
      </c>
      <c r="C9" s="53" t="s">
        <v>117</v>
      </c>
      <c r="D9" s="53">
        <v>1</v>
      </c>
      <c r="E9" s="22">
        <v>24</v>
      </c>
      <c r="F9" s="22">
        <f t="shared" ref="F9:F16" si="2">D9*E9</f>
        <v>24</v>
      </c>
      <c r="G9" s="22">
        <f t="shared" si="1"/>
        <v>24</v>
      </c>
      <c r="H9" s="29" t="s">
        <v>118</v>
      </c>
      <c r="I9" s="16" t="s">
        <v>119</v>
      </c>
    </row>
    <row r="10" spans="1:9" ht="15" customHeight="1">
      <c r="A10" s="211" t="s">
        <v>38</v>
      </c>
      <c r="B10" s="213" t="s">
        <v>5</v>
      </c>
      <c r="C10" s="212" t="s">
        <v>120</v>
      </c>
      <c r="D10" s="53">
        <v>1</v>
      </c>
      <c r="E10" s="22">
        <v>189</v>
      </c>
      <c r="F10" s="22">
        <f t="shared" si="2"/>
        <v>189</v>
      </c>
      <c r="G10" s="22">
        <f t="shared" si="1"/>
        <v>189</v>
      </c>
      <c r="H10" s="210" t="s">
        <v>121</v>
      </c>
      <c r="I10" s="588" t="s">
        <v>122</v>
      </c>
    </row>
    <row r="11" spans="1:9" ht="15" customHeight="1">
      <c r="A11" s="211" t="s">
        <v>38</v>
      </c>
      <c r="B11" s="213" t="s">
        <v>5</v>
      </c>
      <c r="C11" s="212" t="s">
        <v>123</v>
      </c>
      <c r="D11" s="53">
        <v>1</v>
      </c>
      <c r="E11" s="22">
        <v>125</v>
      </c>
      <c r="F11" s="22">
        <f t="shared" si="2"/>
        <v>125</v>
      </c>
      <c r="G11" s="22">
        <f t="shared" si="1"/>
        <v>125</v>
      </c>
      <c r="H11" s="210" t="s">
        <v>121</v>
      </c>
      <c r="I11" s="589"/>
    </row>
    <row r="12" spans="1:9" ht="15" customHeight="1">
      <c r="A12" s="211" t="s">
        <v>38</v>
      </c>
      <c r="B12" s="213" t="s">
        <v>5</v>
      </c>
      <c r="C12" s="53" t="s">
        <v>124</v>
      </c>
      <c r="D12" s="53">
        <v>1</v>
      </c>
      <c r="E12" s="22">
        <v>150</v>
      </c>
      <c r="F12" s="22">
        <f t="shared" si="2"/>
        <v>150</v>
      </c>
      <c r="G12" s="22">
        <f t="shared" si="1"/>
        <v>150</v>
      </c>
      <c r="H12" s="210" t="s">
        <v>121</v>
      </c>
      <c r="I12" s="16" t="s">
        <v>125</v>
      </c>
    </row>
    <row r="13" spans="1:9" ht="15" customHeight="1">
      <c r="A13" s="211" t="s">
        <v>38</v>
      </c>
      <c r="B13" s="213" t="s">
        <v>5</v>
      </c>
      <c r="C13" s="21" t="s">
        <v>126</v>
      </c>
      <c r="D13" s="21">
        <v>1</v>
      </c>
      <c r="E13" s="22">
        <v>14.18</v>
      </c>
      <c r="F13" s="22">
        <f t="shared" si="2"/>
        <v>14.18</v>
      </c>
      <c r="G13" s="22">
        <f t="shared" si="1"/>
        <v>14.18</v>
      </c>
      <c r="H13" s="29" t="s">
        <v>127</v>
      </c>
      <c r="I13" s="16" t="s">
        <v>119</v>
      </c>
    </row>
    <row r="14" spans="1:9" ht="15" customHeight="1">
      <c r="A14" s="211" t="s">
        <v>38</v>
      </c>
      <c r="B14" s="213" t="s">
        <v>5</v>
      </c>
      <c r="C14" s="21" t="s">
        <v>128</v>
      </c>
      <c r="D14" s="21">
        <v>1</v>
      </c>
      <c r="E14" s="22">
        <v>14</v>
      </c>
      <c r="F14" s="22">
        <f t="shared" si="2"/>
        <v>14</v>
      </c>
      <c r="G14" s="22">
        <f t="shared" si="1"/>
        <v>14</v>
      </c>
      <c r="H14" s="29" t="s">
        <v>129</v>
      </c>
      <c r="I14" s="16" t="s">
        <v>119</v>
      </c>
    </row>
    <row r="15" spans="1:9" ht="15.75" customHeight="1">
      <c r="A15" s="211" t="s">
        <v>40</v>
      </c>
      <c r="B15" s="24" t="s">
        <v>5</v>
      </c>
      <c r="C15" s="20" t="s">
        <v>130</v>
      </c>
      <c r="D15" s="21">
        <v>1</v>
      </c>
      <c r="E15" s="22">
        <v>10</v>
      </c>
      <c r="F15" s="22">
        <f t="shared" si="2"/>
        <v>10</v>
      </c>
      <c r="G15" s="22">
        <f t="shared" si="1"/>
        <v>10</v>
      </c>
      <c r="H15" s="23" t="s">
        <v>131</v>
      </c>
      <c r="I15" s="16" t="s">
        <v>132</v>
      </c>
    </row>
    <row r="16" spans="1:9" ht="15.75" customHeight="1">
      <c r="A16" s="211" t="s">
        <v>40</v>
      </c>
      <c r="B16" s="24" t="s">
        <v>5</v>
      </c>
      <c r="C16" s="20" t="s">
        <v>133</v>
      </c>
      <c r="D16" s="20">
        <v>1</v>
      </c>
      <c r="E16" s="33">
        <v>91</v>
      </c>
      <c r="F16" s="22">
        <f t="shared" si="2"/>
        <v>91</v>
      </c>
      <c r="G16" s="22">
        <f t="shared" si="1"/>
        <v>91</v>
      </c>
      <c r="H16" s="23" t="s">
        <v>134</v>
      </c>
      <c r="I16" s="16" t="s">
        <v>132</v>
      </c>
    </row>
    <row r="17" spans="1:10" ht="15.75" customHeight="1">
      <c r="A17" s="211" t="s">
        <v>40</v>
      </c>
      <c r="B17" s="24" t="s">
        <v>5</v>
      </c>
      <c r="C17" s="20" t="s">
        <v>135</v>
      </c>
      <c r="D17" s="20">
        <v>4</v>
      </c>
      <c r="E17" s="37">
        <v>56</v>
      </c>
      <c r="F17" s="22">
        <f t="shared" ref="F17:F36" si="3">D17*E17</f>
        <v>224</v>
      </c>
      <c r="G17" s="22">
        <f t="shared" si="1"/>
        <v>224</v>
      </c>
      <c r="H17" s="23" t="s">
        <v>136</v>
      </c>
      <c r="I17" s="24" t="s">
        <v>137</v>
      </c>
    </row>
    <row r="18" spans="1:10" ht="15.75" customHeight="1">
      <c r="A18" s="211" t="s">
        <v>87</v>
      </c>
      <c r="B18" s="216" t="s">
        <v>138</v>
      </c>
      <c r="C18" s="217" t="s">
        <v>139</v>
      </c>
      <c r="D18" s="217">
        <v>2</v>
      </c>
      <c r="E18" s="37">
        <v>56</v>
      </c>
      <c r="F18" s="22">
        <f t="shared" si="3"/>
        <v>112</v>
      </c>
      <c r="G18" s="22">
        <f t="shared" si="1"/>
        <v>112</v>
      </c>
      <c r="H18" s="23" t="s">
        <v>136</v>
      </c>
      <c r="I18" s="25" t="s">
        <v>140</v>
      </c>
      <c r="J18" s="218" t="s">
        <v>141</v>
      </c>
    </row>
    <row r="19" spans="1:10" ht="15.75" customHeight="1">
      <c r="A19" s="211" t="s">
        <v>44</v>
      </c>
      <c r="B19" s="16" t="s">
        <v>142</v>
      </c>
      <c r="C19" s="27" t="s">
        <v>143</v>
      </c>
      <c r="D19" s="53">
        <v>1</v>
      </c>
      <c r="E19" s="37">
        <v>56</v>
      </c>
      <c r="F19" s="22">
        <f t="shared" si="3"/>
        <v>56</v>
      </c>
      <c r="G19" s="22">
        <f t="shared" si="1"/>
        <v>56</v>
      </c>
      <c r="H19" s="23" t="s">
        <v>136</v>
      </c>
      <c r="I19" s="16" t="s">
        <v>140</v>
      </c>
    </row>
    <row r="20" spans="1:10" ht="15.75" customHeight="1">
      <c r="A20" s="211" t="s">
        <v>38</v>
      </c>
      <c r="B20" s="219" t="s">
        <v>5</v>
      </c>
      <c r="C20" s="27" t="s">
        <v>143</v>
      </c>
      <c r="D20" s="53">
        <v>10</v>
      </c>
      <c r="E20" s="37">
        <v>56</v>
      </c>
      <c r="F20" s="22">
        <f t="shared" si="3"/>
        <v>560</v>
      </c>
      <c r="G20" s="22">
        <f t="shared" si="1"/>
        <v>560</v>
      </c>
      <c r="H20" s="23" t="s">
        <v>136</v>
      </c>
      <c r="I20" s="16" t="s">
        <v>144</v>
      </c>
    </row>
    <row r="21" spans="1:10" ht="15" customHeight="1">
      <c r="A21" s="211" t="s">
        <v>34</v>
      </c>
      <c r="B21" s="16" t="s">
        <v>99</v>
      </c>
      <c r="C21" s="53" t="s">
        <v>145</v>
      </c>
      <c r="D21" s="53">
        <v>5</v>
      </c>
      <c r="E21" s="37">
        <v>33</v>
      </c>
      <c r="F21" s="22">
        <f t="shared" si="3"/>
        <v>165</v>
      </c>
      <c r="G21" s="22">
        <f t="shared" si="1"/>
        <v>165</v>
      </c>
      <c r="H21" s="199" t="s">
        <v>146</v>
      </c>
      <c r="I21" s="16" t="s">
        <v>147</v>
      </c>
    </row>
    <row r="22" spans="1:10" ht="15" customHeight="1">
      <c r="A22" s="211" t="s">
        <v>38</v>
      </c>
      <c r="B22" s="213" t="s">
        <v>5</v>
      </c>
      <c r="C22" s="53" t="s">
        <v>148</v>
      </c>
      <c r="D22" s="53">
        <v>1</v>
      </c>
      <c r="E22" s="37">
        <v>185</v>
      </c>
      <c r="F22" s="22">
        <f t="shared" si="3"/>
        <v>185</v>
      </c>
      <c r="G22" s="22">
        <f t="shared" si="1"/>
        <v>185</v>
      </c>
      <c r="H22" s="29" t="s">
        <v>149</v>
      </c>
      <c r="I22" s="16" t="s">
        <v>150</v>
      </c>
    </row>
    <row r="23" spans="1:10" ht="58">
      <c r="A23" s="211" t="s">
        <v>26</v>
      </c>
      <c r="B23" s="26" t="s">
        <v>5</v>
      </c>
      <c r="C23" s="27" t="s">
        <v>151</v>
      </c>
      <c r="D23" s="27">
        <v>56</v>
      </c>
      <c r="E23" s="28">
        <v>66</v>
      </c>
      <c r="F23" s="22">
        <f t="shared" si="3"/>
        <v>3696</v>
      </c>
      <c r="G23" s="22">
        <f t="shared" si="1"/>
        <v>3696</v>
      </c>
      <c r="H23" s="29" t="s">
        <v>152</v>
      </c>
      <c r="I23" s="30" t="s">
        <v>153</v>
      </c>
    </row>
    <row r="24" spans="1:10" ht="15" customHeight="1">
      <c r="A24" s="220" t="s">
        <v>30</v>
      </c>
      <c r="B24" s="16" t="s">
        <v>99</v>
      </c>
      <c r="C24" s="53" t="s">
        <v>154</v>
      </c>
      <c r="D24" s="53">
        <v>2</v>
      </c>
      <c r="E24" s="37">
        <v>28</v>
      </c>
      <c r="F24" s="22">
        <f t="shared" si="3"/>
        <v>56</v>
      </c>
      <c r="G24" s="22">
        <f t="shared" si="1"/>
        <v>56</v>
      </c>
      <c r="H24" s="32" t="s">
        <v>155</v>
      </c>
      <c r="I24" s="16" t="s">
        <v>156</v>
      </c>
      <c r="J24" s="65"/>
    </row>
    <row r="25" spans="1:10" ht="54" customHeight="1">
      <c r="A25" s="220" t="s">
        <v>30</v>
      </c>
      <c r="B25" s="221" t="s">
        <v>99</v>
      </c>
      <c r="C25" s="53" t="s">
        <v>157</v>
      </c>
      <c r="D25" s="53">
        <v>1</v>
      </c>
      <c r="E25" s="37">
        <v>144</v>
      </c>
      <c r="F25" s="22">
        <f t="shared" si="3"/>
        <v>144</v>
      </c>
      <c r="G25" s="22">
        <f t="shared" si="1"/>
        <v>144</v>
      </c>
      <c r="H25" s="32" t="s">
        <v>158</v>
      </c>
      <c r="I25" s="16" t="s">
        <v>159</v>
      </c>
      <c r="J25" s="35"/>
    </row>
    <row r="26" spans="1:10" ht="15" customHeight="1">
      <c r="A26" s="220" t="s">
        <v>30</v>
      </c>
      <c r="B26" s="221" t="s">
        <v>99</v>
      </c>
      <c r="C26" s="53" t="s">
        <v>160</v>
      </c>
      <c r="D26" s="53">
        <v>1</v>
      </c>
      <c r="E26" s="37">
        <v>107</v>
      </c>
      <c r="F26" s="22">
        <f t="shared" si="3"/>
        <v>107</v>
      </c>
      <c r="G26" s="22">
        <f t="shared" si="1"/>
        <v>107</v>
      </c>
      <c r="H26" s="32" t="s">
        <v>161</v>
      </c>
      <c r="I26" s="16" t="s">
        <v>162</v>
      </c>
      <c r="J26" s="35"/>
    </row>
    <row r="27" spans="1:10" ht="35.25" customHeight="1">
      <c r="A27" s="220" t="s">
        <v>30</v>
      </c>
      <c r="B27" s="221" t="s">
        <v>99</v>
      </c>
      <c r="C27" s="53" t="s">
        <v>163</v>
      </c>
      <c r="D27" s="53">
        <v>1</v>
      </c>
      <c r="E27" s="37">
        <v>80</v>
      </c>
      <c r="F27" s="22">
        <f t="shared" si="3"/>
        <v>80</v>
      </c>
      <c r="G27" s="22">
        <f t="shared" si="1"/>
        <v>80</v>
      </c>
      <c r="H27" s="32" t="s">
        <v>164</v>
      </c>
      <c r="I27" s="16" t="s">
        <v>165</v>
      </c>
      <c r="J27" s="35"/>
    </row>
    <row r="28" spans="1:10" ht="15" customHeight="1">
      <c r="A28" s="211" t="s">
        <v>34</v>
      </c>
      <c r="B28" s="16" t="s">
        <v>99</v>
      </c>
      <c r="C28" s="53" t="s">
        <v>166</v>
      </c>
      <c r="D28" s="53">
        <v>1</v>
      </c>
      <c r="E28" s="22">
        <v>51</v>
      </c>
      <c r="F28" s="22">
        <f t="shared" si="3"/>
        <v>51</v>
      </c>
      <c r="G28" s="22">
        <f t="shared" si="1"/>
        <v>51</v>
      </c>
      <c r="H28" s="199" t="s">
        <v>167</v>
      </c>
      <c r="I28" s="16" t="s">
        <v>168</v>
      </c>
    </row>
    <row r="29" spans="1:10" ht="15" customHeight="1">
      <c r="A29" s="211" t="s">
        <v>34</v>
      </c>
      <c r="B29" s="16" t="s">
        <v>99</v>
      </c>
      <c r="C29" s="53" t="s">
        <v>169</v>
      </c>
      <c r="D29" s="53">
        <v>1</v>
      </c>
      <c r="E29" s="22">
        <v>34</v>
      </c>
      <c r="F29" s="22">
        <f t="shared" si="3"/>
        <v>34</v>
      </c>
      <c r="G29" s="22">
        <f t="shared" si="1"/>
        <v>34</v>
      </c>
      <c r="H29" s="199" t="s">
        <v>170</v>
      </c>
      <c r="I29" s="16" t="s">
        <v>171</v>
      </c>
    </row>
    <row r="30" spans="1:10" ht="15" customHeight="1">
      <c r="A30" s="211" t="s">
        <v>34</v>
      </c>
      <c r="B30" s="16" t="s">
        <v>99</v>
      </c>
      <c r="C30" s="53" t="s">
        <v>172</v>
      </c>
      <c r="D30" s="53">
        <v>2</v>
      </c>
      <c r="E30" s="37">
        <v>70</v>
      </c>
      <c r="F30" s="22">
        <f t="shared" si="3"/>
        <v>140</v>
      </c>
      <c r="G30" s="22">
        <f t="shared" si="1"/>
        <v>140</v>
      </c>
      <c r="H30" s="222" t="s">
        <v>173</v>
      </c>
      <c r="I30" s="16" t="s">
        <v>147</v>
      </c>
    </row>
    <row r="31" spans="1:10" ht="15" customHeight="1">
      <c r="A31" s="211" t="s">
        <v>34</v>
      </c>
      <c r="B31" s="16" t="s">
        <v>99</v>
      </c>
      <c r="C31" s="53" t="s">
        <v>174</v>
      </c>
      <c r="D31" s="53">
        <v>1</v>
      </c>
      <c r="E31" s="22">
        <v>55</v>
      </c>
      <c r="F31" s="22">
        <f t="shared" si="3"/>
        <v>55</v>
      </c>
      <c r="G31" s="22">
        <f t="shared" si="1"/>
        <v>55</v>
      </c>
      <c r="H31" s="199" t="s">
        <v>175</v>
      </c>
      <c r="I31" s="16" t="s">
        <v>147</v>
      </c>
    </row>
    <row r="32" spans="1:10" ht="28">
      <c r="A32" s="211" t="s">
        <v>34</v>
      </c>
      <c r="B32" s="16" t="s">
        <v>99</v>
      </c>
      <c r="C32" s="53" t="s">
        <v>176</v>
      </c>
      <c r="D32" s="53">
        <v>1</v>
      </c>
      <c r="E32" s="22">
        <v>25</v>
      </c>
      <c r="F32" s="22">
        <f t="shared" si="3"/>
        <v>25</v>
      </c>
      <c r="G32" s="22">
        <f t="shared" si="1"/>
        <v>25</v>
      </c>
      <c r="H32" s="47" t="s">
        <v>177</v>
      </c>
      <c r="I32" s="16" t="s">
        <v>147</v>
      </c>
    </row>
    <row r="33" spans="1:10" ht="15" customHeight="1">
      <c r="A33" s="211" t="s">
        <v>34</v>
      </c>
      <c r="B33" s="16" t="s">
        <v>99</v>
      </c>
      <c r="C33" s="53" t="s">
        <v>178</v>
      </c>
      <c r="D33" s="53">
        <v>1</v>
      </c>
      <c r="E33" s="22">
        <v>43</v>
      </c>
      <c r="F33" s="22">
        <f t="shared" si="3"/>
        <v>43</v>
      </c>
      <c r="G33" s="22">
        <f t="shared" si="1"/>
        <v>43</v>
      </c>
      <c r="H33" s="199" t="s">
        <v>179</v>
      </c>
      <c r="I33" s="16" t="s">
        <v>147</v>
      </c>
    </row>
    <row r="34" spans="1:10" ht="15" customHeight="1">
      <c r="A34" s="211" t="s">
        <v>34</v>
      </c>
      <c r="B34" s="16" t="s">
        <v>99</v>
      </c>
      <c r="C34" s="53" t="s">
        <v>180</v>
      </c>
      <c r="D34" s="53">
        <v>5</v>
      </c>
      <c r="E34" s="37">
        <v>35</v>
      </c>
      <c r="F34" s="22">
        <f t="shared" si="3"/>
        <v>175</v>
      </c>
      <c r="G34" s="22">
        <f t="shared" si="1"/>
        <v>175</v>
      </c>
      <c r="H34" s="199" t="s">
        <v>181</v>
      </c>
      <c r="I34" s="16" t="s">
        <v>147</v>
      </c>
    </row>
    <row r="35" spans="1:10" ht="15.75" customHeight="1">
      <c r="A35" s="211" t="s">
        <v>38</v>
      </c>
      <c r="B35" s="24" t="s">
        <v>5</v>
      </c>
      <c r="C35" s="20" t="s">
        <v>182</v>
      </c>
      <c r="D35" s="20">
        <v>5</v>
      </c>
      <c r="E35" s="33">
        <v>17</v>
      </c>
      <c r="F35" s="22">
        <f t="shared" si="3"/>
        <v>85</v>
      </c>
      <c r="G35" s="22">
        <f t="shared" si="1"/>
        <v>85</v>
      </c>
      <c r="H35" s="20" t="s">
        <v>183</v>
      </c>
      <c r="I35" s="24" t="s">
        <v>184</v>
      </c>
    </row>
    <row r="36" spans="1:10" ht="15.75" customHeight="1">
      <c r="A36" s="211" t="s">
        <v>38</v>
      </c>
      <c r="B36" s="24" t="s">
        <v>5</v>
      </c>
      <c r="C36" s="20" t="s">
        <v>185</v>
      </c>
      <c r="D36" s="20">
        <v>1</v>
      </c>
      <c r="E36" s="33">
        <v>57</v>
      </c>
      <c r="F36" s="22">
        <f t="shared" si="3"/>
        <v>57</v>
      </c>
      <c r="G36" s="22">
        <f t="shared" si="1"/>
        <v>57</v>
      </c>
      <c r="H36" s="23" t="s">
        <v>186</v>
      </c>
      <c r="I36" s="24" t="s">
        <v>187</v>
      </c>
    </row>
    <row r="37" spans="1:10" ht="15.75" customHeight="1">
      <c r="A37" s="211" t="s">
        <v>40</v>
      </c>
      <c r="B37" s="30" t="s">
        <v>7</v>
      </c>
      <c r="C37" s="20" t="s">
        <v>185</v>
      </c>
      <c r="D37" s="34">
        <v>1</v>
      </c>
      <c r="E37" s="33">
        <v>60</v>
      </c>
      <c r="F37" s="22">
        <f>D37*E37</f>
        <v>60</v>
      </c>
      <c r="G37" s="22">
        <f t="shared" si="1"/>
        <v>60</v>
      </c>
      <c r="H37" s="23" t="s">
        <v>188</v>
      </c>
      <c r="I37" s="24" t="s">
        <v>189</v>
      </c>
    </row>
    <row r="38" spans="1:10" ht="15.75" customHeight="1">
      <c r="A38" s="211" t="s">
        <v>40</v>
      </c>
      <c r="B38" s="30" t="s">
        <v>7</v>
      </c>
      <c r="C38" s="20" t="s">
        <v>190</v>
      </c>
      <c r="D38" s="34">
        <v>1</v>
      </c>
      <c r="E38" s="33">
        <v>30</v>
      </c>
      <c r="F38" s="22">
        <f>D38*E38</f>
        <v>30</v>
      </c>
      <c r="G38" s="22">
        <f t="shared" si="1"/>
        <v>30</v>
      </c>
      <c r="H38" s="23" t="s">
        <v>191</v>
      </c>
      <c r="I38" s="24" t="s">
        <v>192</v>
      </c>
    </row>
    <row r="39" spans="1:10" ht="15" customHeight="1">
      <c r="A39" s="211" t="s">
        <v>38</v>
      </c>
      <c r="B39" s="223" t="s">
        <v>5</v>
      </c>
      <c r="C39" s="224" t="s">
        <v>193</v>
      </c>
      <c r="D39" s="224">
        <v>1</v>
      </c>
      <c r="E39" s="22">
        <v>488</v>
      </c>
      <c r="F39" s="22">
        <f t="shared" ref="F39:F55" si="4">D39*E39</f>
        <v>488</v>
      </c>
      <c r="G39" s="22">
        <f t="shared" si="1"/>
        <v>488</v>
      </c>
      <c r="H39" s="224" t="s">
        <v>194</v>
      </c>
      <c r="I39" s="65" t="s">
        <v>195</v>
      </c>
      <c r="J39" s="221"/>
    </row>
    <row r="40" spans="1:10" ht="15" customHeight="1">
      <c r="A40" s="211" t="s">
        <v>38</v>
      </c>
      <c r="B40" s="213" t="s">
        <v>5</v>
      </c>
      <c r="C40" s="53" t="s">
        <v>196</v>
      </c>
      <c r="D40" s="53">
        <v>1</v>
      </c>
      <c r="E40" s="22">
        <v>72</v>
      </c>
      <c r="F40" s="22">
        <f t="shared" si="4"/>
        <v>72</v>
      </c>
      <c r="G40" s="22">
        <f t="shared" si="1"/>
        <v>72</v>
      </c>
      <c r="H40" s="224" t="s">
        <v>197</v>
      </c>
      <c r="I40" s="16" t="s">
        <v>168</v>
      </c>
    </row>
    <row r="41" spans="1:10" ht="15" customHeight="1">
      <c r="A41" s="211" t="s">
        <v>38</v>
      </c>
      <c r="B41" s="213" t="s">
        <v>5</v>
      </c>
      <c r="C41" s="53" t="s">
        <v>198</v>
      </c>
      <c r="D41" s="53">
        <v>1</v>
      </c>
      <c r="E41" s="22">
        <v>139</v>
      </c>
      <c r="F41" s="22">
        <f t="shared" si="4"/>
        <v>139</v>
      </c>
      <c r="G41" s="22">
        <f t="shared" si="1"/>
        <v>139</v>
      </c>
      <c r="H41" s="29" t="s">
        <v>199</v>
      </c>
      <c r="I41" s="19" t="s">
        <v>200</v>
      </c>
    </row>
    <row r="42" spans="1:10" ht="15" customHeight="1">
      <c r="A42" s="211" t="s">
        <v>38</v>
      </c>
      <c r="B42" s="213" t="s">
        <v>5</v>
      </c>
      <c r="C42" s="53" t="s">
        <v>201</v>
      </c>
      <c r="D42" s="53">
        <v>1</v>
      </c>
      <c r="E42" s="22">
        <v>32</v>
      </c>
      <c r="F42" s="22">
        <f t="shared" si="4"/>
        <v>32</v>
      </c>
      <c r="G42" s="22">
        <f t="shared" si="1"/>
        <v>32</v>
      </c>
      <c r="H42" s="29" t="s">
        <v>202</v>
      </c>
      <c r="I42" s="19" t="s">
        <v>200</v>
      </c>
    </row>
    <row r="43" spans="1:10" ht="15" customHeight="1">
      <c r="A43" s="211" t="s">
        <v>38</v>
      </c>
      <c r="B43" s="213" t="s">
        <v>5</v>
      </c>
      <c r="C43" s="53" t="s">
        <v>203</v>
      </c>
      <c r="D43" s="53">
        <v>1</v>
      </c>
      <c r="E43" s="22">
        <v>522</v>
      </c>
      <c r="F43" s="22">
        <f t="shared" si="4"/>
        <v>522</v>
      </c>
      <c r="G43" s="22">
        <f t="shared" si="1"/>
        <v>522</v>
      </c>
      <c r="H43" s="29" t="s">
        <v>204</v>
      </c>
      <c r="I43" s="19" t="s">
        <v>205</v>
      </c>
    </row>
    <row r="44" spans="1:10" ht="15" customHeight="1">
      <c r="A44" s="211" t="s">
        <v>38</v>
      </c>
      <c r="B44" s="213" t="s">
        <v>5</v>
      </c>
      <c r="C44" s="53" t="s">
        <v>206</v>
      </c>
      <c r="D44" s="53">
        <v>1</v>
      </c>
      <c r="E44" s="22">
        <v>230</v>
      </c>
      <c r="F44" s="22">
        <f t="shared" si="4"/>
        <v>230</v>
      </c>
      <c r="G44" s="22">
        <f t="shared" si="1"/>
        <v>230</v>
      </c>
      <c r="H44" s="29" t="s">
        <v>207</v>
      </c>
      <c r="I44" s="19" t="s">
        <v>208</v>
      </c>
    </row>
    <row r="45" spans="1:10" ht="15" customHeight="1">
      <c r="A45" s="211" t="s">
        <v>38</v>
      </c>
      <c r="B45" s="213" t="s">
        <v>5</v>
      </c>
      <c r="C45" s="53" t="s">
        <v>209</v>
      </c>
      <c r="D45" s="53">
        <v>1</v>
      </c>
      <c r="E45" s="22">
        <v>374</v>
      </c>
      <c r="F45" s="22">
        <f t="shared" si="4"/>
        <v>374</v>
      </c>
      <c r="G45" s="22">
        <f t="shared" si="1"/>
        <v>374</v>
      </c>
      <c r="H45" s="29" t="s">
        <v>210</v>
      </c>
      <c r="I45" s="19" t="s">
        <v>208</v>
      </c>
    </row>
    <row r="46" spans="1:10" ht="15" customHeight="1">
      <c r="A46" s="211" t="s">
        <v>38</v>
      </c>
      <c r="B46" s="213" t="s">
        <v>5</v>
      </c>
      <c r="C46" s="53" t="s">
        <v>211</v>
      </c>
      <c r="D46" s="53">
        <v>1</v>
      </c>
      <c r="E46" s="22">
        <v>122</v>
      </c>
      <c r="F46" s="22">
        <f t="shared" si="4"/>
        <v>122</v>
      </c>
      <c r="G46" s="22">
        <f t="shared" si="1"/>
        <v>122</v>
      </c>
      <c r="H46" s="29" t="s">
        <v>212</v>
      </c>
      <c r="I46" s="19" t="s">
        <v>208</v>
      </c>
    </row>
    <row r="47" spans="1:10" ht="15" customHeight="1">
      <c r="A47" s="211" t="s">
        <v>38</v>
      </c>
      <c r="B47" s="213" t="s">
        <v>5</v>
      </c>
      <c r="C47" s="53" t="s">
        <v>213</v>
      </c>
      <c r="D47" s="53">
        <v>1</v>
      </c>
      <c r="E47" s="22">
        <v>14</v>
      </c>
      <c r="F47" s="22">
        <f t="shared" si="4"/>
        <v>14</v>
      </c>
      <c r="G47" s="22">
        <f t="shared" si="1"/>
        <v>14</v>
      </c>
      <c r="H47" s="29" t="s">
        <v>214</v>
      </c>
      <c r="I47" s="19" t="s">
        <v>215</v>
      </c>
    </row>
    <row r="48" spans="1:10" ht="15" customHeight="1">
      <c r="A48" s="211" t="s">
        <v>38</v>
      </c>
      <c r="B48" s="213" t="s">
        <v>5</v>
      </c>
      <c r="C48" s="53" t="s">
        <v>216</v>
      </c>
      <c r="D48" s="53">
        <v>1</v>
      </c>
      <c r="E48" s="22">
        <v>103</v>
      </c>
      <c r="F48" s="22">
        <f t="shared" si="4"/>
        <v>103</v>
      </c>
      <c r="G48" s="22">
        <f t="shared" si="1"/>
        <v>103</v>
      </c>
      <c r="H48" s="29" t="s">
        <v>217</v>
      </c>
      <c r="I48" s="19" t="s">
        <v>218</v>
      </c>
    </row>
    <row r="49" spans="1:9" ht="15" customHeight="1">
      <c r="A49" s="211" t="s">
        <v>38</v>
      </c>
      <c r="B49" s="213" t="s">
        <v>5</v>
      </c>
      <c r="C49" s="53" t="s">
        <v>219</v>
      </c>
      <c r="D49" s="53">
        <v>1</v>
      </c>
      <c r="E49" s="22">
        <v>34</v>
      </c>
      <c r="F49" s="22">
        <f t="shared" si="4"/>
        <v>34</v>
      </c>
      <c r="G49" s="22">
        <f t="shared" si="1"/>
        <v>34</v>
      </c>
      <c r="H49" s="29" t="s">
        <v>220</v>
      </c>
      <c r="I49" s="19" t="s">
        <v>208</v>
      </c>
    </row>
    <row r="50" spans="1:9" ht="15.75" customHeight="1">
      <c r="A50" s="211" t="s">
        <v>40</v>
      </c>
      <c r="B50" s="24" t="s">
        <v>5</v>
      </c>
      <c r="C50" s="20" t="s">
        <v>221</v>
      </c>
      <c r="D50" s="20">
        <v>1</v>
      </c>
      <c r="E50" s="33">
        <v>17</v>
      </c>
      <c r="F50" s="22">
        <f t="shared" si="4"/>
        <v>17</v>
      </c>
      <c r="G50" s="22">
        <f t="shared" si="1"/>
        <v>17</v>
      </c>
      <c r="H50" s="20" t="s">
        <v>183</v>
      </c>
      <c r="I50" s="24" t="s">
        <v>222</v>
      </c>
    </row>
    <row r="51" spans="1:9" ht="15.75" customHeight="1">
      <c r="A51" s="211" t="s">
        <v>40</v>
      </c>
      <c r="B51" s="24" t="s">
        <v>5</v>
      </c>
      <c r="C51" s="20" t="s">
        <v>223</v>
      </c>
      <c r="D51" s="20">
        <v>1</v>
      </c>
      <c r="E51" s="33">
        <v>18</v>
      </c>
      <c r="F51" s="22">
        <f t="shared" si="4"/>
        <v>18</v>
      </c>
      <c r="G51" s="22">
        <f t="shared" si="1"/>
        <v>18</v>
      </c>
      <c r="H51" s="23" t="s">
        <v>224</v>
      </c>
      <c r="I51" s="24" t="s">
        <v>225</v>
      </c>
    </row>
    <row r="52" spans="1:9" ht="15.75" customHeight="1">
      <c r="A52" s="211" t="s">
        <v>40</v>
      </c>
      <c r="B52" s="24" t="s">
        <v>5</v>
      </c>
      <c r="C52" s="20" t="s">
        <v>226</v>
      </c>
      <c r="D52" s="20">
        <v>3</v>
      </c>
      <c r="E52" s="33">
        <v>9</v>
      </c>
      <c r="F52" s="22">
        <f t="shared" si="4"/>
        <v>27</v>
      </c>
      <c r="G52" s="22">
        <f t="shared" si="1"/>
        <v>27</v>
      </c>
      <c r="H52" s="23" t="s">
        <v>227</v>
      </c>
      <c r="I52" s="24" t="s">
        <v>228</v>
      </c>
    </row>
    <row r="53" spans="1:9" ht="15.75" customHeight="1">
      <c r="A53" s="211" t="s">
        <v>40</v>
      </c>
      <c r="B53" s="24" t="s">
        <v>5</v>
      </c>
      <c r="C53" s="225" t="s">
        <v>229</v>
      </c>
      <c r="D53" s="225">
        <v>4</v>
      </c>
      <c r="E53" s="226">
        <v>11</v>
      </c>
      <c r="F53" s="22">
        <f t="shared" si="4"/>
        <v>44</v>
      </c>
      <c r="G53" s="22">
        <f t="shared" si="1"/>
        <v>44</v>
      </c>
      <c r="H53" s="23" t="s">
        <v>230</v>
      </c>
      <c r="I53" s="24" t="s">
        <v>231</v>
      </c>
    </row>
    <row r="54" spans="1:9" ht="15.75" customHeight="1">
      <c r="A54" s="211" t="s">
        <v>40</v>
      </c>
      <c r="B54" s="24" t="s">
        <v>5</v>
      </c>
      <c r="C54" s="20" t="s">
        <v>232</v>
      </c>
      <c r="D54" s="20">
        <v>4</v>
      </c>
      <c r="E54" s="33">
        <v>8</v>
      </c>
      <c r="F54" s="22">
        <f t="shared" si="4"/>
        <v>32</v>
      </c>
      <c r="G54" s="22">
        <f t="shared" si="1"/>
        <v>32</v>
      </c>
      <c r="H54" s="23" t="s">
        <v>233</v>
      </c>
      <c r="I54" s="24" t="s">
        <v>231</v>
      </c>
    </row>
    <row r="55" spans="1:9" ht="15" customHeight="1">
      <c r="A55" s="211" t="s">
        <v>46</v>
      </c>
      <c r="B55" s="213" t="s">
        <v>99</v>
      </c>
      <c r="C55" s="217" t="s">
        <v>234</v>
      </c>
      <c r="D55" s="217">
        <v>2</v>
      </c>
      <c r="E55" s="39">
        <v>152</v>
      </c>
      <c r="F55" s="22">
        <f t="shared" si="4"/>
        <v>304</v>
      </c>
      <c r="G55" s="22">
        <f t="shared" si="1"/>
        <v>304</v>
      </c>
      <c r="H55" s="47" t="s">
        <v>235</v>
      </c>
      <c r="I55" s="25" t="s">
        <v>236</v>
      </c>
    </row>
    <row r="56" spans="1:9" ht="15" customHeight="1">
      <c r="A56" s="590" t="s">
        <v>13</v>
      </c>
      <c r="B56" s="591"/>
      <c r="C56" s="591"/>
      <c r="D56" s="591"/>
      <c r="E56" s="592"/>
      <c r="F56" s="390">
        <f>SUM(F3:F55)</f>
        <v>9869.18</v>
      </c>
      <c r="G56" s="22">
        <f>SUM(G3:G55)</f>
        <v>9869.18</v>
      </c>
      <c r="H56" s="227"/>
      <c r="I56" s="16"/>
    </row>
  </sheetData>
  <mergeCells count="3">
    <mergeCell ref="A1:I1"/>
    <mergeCell ref="I10:I11"/>
    <mergeCell ref="A56:E56"/>
  </mergeCells>
  <hyperlinks>
    <hyperlink ref="H23" r:id="rId1" xr:uid="{CCB0DA27-BCA7-4D52-8D20-775A2F58A44D}"/>
    <hyperlink ref="H3" r:id="rId2" xr:uid="{6DC846D9-1F43-4B3C-82A9-520ACCD8D1B5}"/>
    <hyperlink ref="H21" r:id="rId3" display="https://teemeise.ee/oppekell-big-time-tm-12-tunni-demonstratsioonkell" xr:uid="{5B885951-7DB4-4C10-92D0-5DC83B021E82}"/>
    <hyperlink ref="H32" r:id="rId4" xr:uid="{B145768A-8A08-438E-834F-D1F912F677CE}"/>
    <hyperlink ref="H33" r:id="rId5" xr:uid="{50F8C72A-6F1D-4B39-8339-94EB56534CC1}"/>
    <hyperlink ref="H31" r:id="rId6" display="https://rahvaraamat.ee/p/gloobus-25cm-eestikeelne/1626500/et" xr:uid="{F94DB600-AE98-45A2-A13E-D3A22614C249}"/>
    <hyperlink ref="H29" r:id="rId7" xr:uid="{F1CA2187-824D-4E00-80F6-478584760E16}"/>
    <hyperlink ref="H30" r:id="rId8" xr:uid="{CDB879EC-6158-4749-968F-46F1D68911CC}"/>
    <hyperlink ref="H6" r:id="rId9" xr:uid="{1CD17D3E-E46A-4426-A9E8-B2891A1F9FCD}"/>
    <hyperlink ref="H40" r:id="rId10" xr:uid="{765C3E08-08A2-40EC-9506-3C1F7AB94559}"/>
    <hyperlink ref="H41" r:id="rId11" xr:uid="{54E3C3BE-0EB4-4744-B639-0CF822EDA81B}"/>
    <hyperlink ref="H42" r:id="rId12" xr:uid="{96494CFA-1B5A-47EB-B986-C52E99B0543C}"/>
    <hyperlink ref="H43" r:id="rId13" xr:uid="{6B15BFDD-F324-4D1F-B587-77BA3E23D2C1}"/>
    <hyperlink ref="H45" r:id="rId14" xr:uid="{655B2CF0-BD6B-4AFC-9AC3-06A19D790DDF}"/>
    <hyperlink ref="H46" r:id="rId15" xr:uid="{20D51222-6CE4-40CD-84AA-1E98AA7328A6}"/>
    <hyperlink ref="H47" r:id="rId16" xr:uid="{B1096F8E-EC86-4FEE-99E9-8DA63EFB88C5}"/>
    <hyperlink ref="H48" r:id="rId17" xr:uid="{D05F5CBB-291A-42C5-9BBF-994B5D5489C7}"/>
    <hyperlink ref="H49" r:id="rId18" xr:uid="{04F759F8-8EE0-4960-966C-C9DFDF434023}"/>
    <hyperlink ref="H22" r:id="rId19" xr:uid="{AB6799BB-E8D7-4896-BD60-D4D189F95AE4}"/>
    <hyperlink ref="H9" r:id="rId20" xr:uid="{C852AC94-F2DA-4B37-BA08-91F8C4731A0C}"/>
    <hyperlink ref="H13" r:id="rId21" xr:uid="{3196B03D-E2D2-4290-B804-3AF7B103C03E}"/>
    <hyperlink ref="H14" r:id="rId22" xr:uid="{F1DA0000-B678-4CB6-ADB0-D43DB228492F}"/>
    <hyperlink ref="H5" r:id="rId23" xr:uid="{26758A39-F7FB-417F-975F-7F2E856CA9DF}"/>
    <hyperlink ref="H51" r:id="rId24" xr:uid="{D1E05C23-D548-436B-BFA0-8C5254BEEFE7}"/>
    <hyperlink ref="H52" r:id="rId25" xr:uid="{C477D01B-39D2-46A5-910C-D7D937C4DFAD}"/>
    <hyperlink ref="H16" r:id="rId26" xr:uid="{1EE76352-16C7-45EF-9F4D-6C966A4D1ABB}"/>
    <hyperlink ref="H53" r:id="rId27" xr:uid="{37C72D0E-B835-40A9-BAA9-A60E1501D9F8}"/>
    <hyperlink ref="H54" r:id="rId28" xr:uid="{7C262C1C-0975-4BD3-8E75-4E5FD65AB6DA}"/>
    <hyperlink ref="H55" r:id="rId29" xr:uid="{35BA68DE-49A7-4881-B3EF-152AB82212C6}"/>
    <hyperlink ref="H35" r:id="rId30" xr:uid="{B445B713-827F-4BE6-9D92-9C9EBDA9859B}"/>
    <hyperlink ref="H36" r:id="rId31" xr:uid="{DD82EC91-F233-4000-A487-F807148BF406}"/>
    <hyperlink ref="H17" r:id="rId32" xr:uid="{9BF06838-A838-46ED-BF86-867824AB049A}"/>
    <hyperlink ref="H18" r:id="rId33" xr:uid="{EEB07972-0E5E-4908-8579-1EB3DC66E101}"/>
    <hyperlink ref="H19" r:id="rId34" xr:uid="{B41D4744-AD6E-479F-BB21-2853BBF81164}"/>
    <hyperlink ref="H20" r:id="rId35" xr:uid="{9BE2481B-CD73-4A1C-AE4D-D0EDB280CFBA}"/>
    <hyperlink ref="H28" r:id="rId36" display="https://teemeise.ee/geomeetrilised-kujundid-pinnalaotusega-8-tk" xr:uid="{C2F2EA7A-7D6C-4C25-9045-541A7D6D38A3}"/>
    <hyperlink ref="H34" r:id="rId37" display="https://teemeise.ee/magnetiliste-nooride-komplekt-4-tk" xr:uid="{D6D2028B-DD87-413A-B8DB-E207692F3DBF}"/>
    <hyperlink ref="H44" r:id="rId38" xr:uid="{C3F96DDE-710E-4CED-BA1F-4E5D7E1888E4}"/>
    <hyperlink ref="H50" r:id="rId39" xr:uid="{C41245B8-73CB-4B37-83FB-C7A7A0A0EB82}"/>
    <hyperlink ref="H27" r:id="rId40" xr:uid="{BC0D54A7-2D3A-4420-9A9E-4E5B2586517F}"/>
    <hyperlink ref="H26" r:id="rId41" xr:uid="{29FC64E9-1677-46C2-BA6F-EFE0317D9586}"/>
    <hyperlink ref="H25" r:id="rId42" xr:uid="{002D5DD2-8274-4FB4-8AD1-77DD79BD29E2}"/>
    <hyperlink ref="H24" r:id="rId43" xr:uid="{3D73223C-565A-43C9-8AB1-2AF30F48960B}"/>
    <hyperlink ref="H7" r:id="rId44" xr:uid="{9F380CAA-805D-476F-88F6-17ACF8E2F18F}"/>
    <hyperlink ref="H8" r:id="rId45" xr:uid="{D7A8F175-5730-4B60-81E8-5CE621179818}"/>
    <hyperlink ref="H15" r:id="rId46" xr:uid="{347FD451-F948-4064-8821-29644C4069D1}"/>
    <hyperlink ref="H4" r:id="rId47" xr:uid="{D7337555-97F8-4400-9A96-9FE8BC8D609B}"/>
    <hyperlink ref="H37" r:id="rId48" xr:uid="{1BE6AA37-C1F4-4F90-B105-23AF46D7A899}"/>
    <hyperlink ref="H38" r:id="rId49" xr:uid="{62413DEF-73C9-434E-8762-4F9495FCF71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6BE80-A18A-47D1-AB41-1A80EEB1E09F}">
  <dimension ref="A1:L246"/>
  <sheetViews>
    <sheetView workbookViewId="0">
      <pane ySplit="2" topLeftCell="A3" activePane="bottomLeft" state="frozen"/>
      <selection pane="bottomLeft" sqref="A1:I1"/>
    </sheetView>
  </sheetViews>
  <sheetFormatPr defaultColWidth="9.1640625" defaultRowHeight="14"/>
  <cols>
    <col min="1" max="1" width="20.4140625" style="11" customWidth="1"/>
    <col min="2" max="3" width="27" style="11" customWidth="1"/>
    <col min="4" max="5" width="13.58203125" style="11" customWidth="1"/>
    <col min="6" max="7" width="18.25" style="11" customWidth="1"/>
    <col min="8" max="8" width="35.1640625" style="11" customWidth="1"/>
    <col min="9" max="9" width="130.25" style="11" customWidth="1"/>
    <col min="10" max="16384" width="9.1640625" style="11"/>
  </cols>
  <sheetData>
    <row r="1" spans="1:10" s="15" customFormat="1">
      <c r="A1" s="581" t="s">
        <v>705</v>
      </c>
      <c r="B1" s="581"/>
      <c r="C1" s="581"/>
      <c r="D1" s="581"/>
      <c r="E1" s="581"/>
      <c r="F1" s="581"/>
      <c r="G1" s="581"/>
      <c r="H1" s="581"/>
      <c r="I1" s="581"/>
    </row>
    <row r="2" spans="1:10" ht="15.5">
      <c r="A2" s="307" t="s">
        <v>63</v>
      </c>
      <c r="B2" s="318" t="s">
        <v>64</v>
      </c>
      <c r="C2" s="229" t="s">
        <v>65</v>
      </c>
      <c r="D2" s="229" t="s">
        <v>97</v>
      </c>
      <c r="E2" s="229" t="s">
        <v>98</v>
      </c>
      <c r="F2" s="229" t="s">
        <v>66</v>
      </c>
      <c r="G2" s="313" t="s">
        <v>59</v>
      </c>
      <c r="H2" s="36" t="s">
        <v>67</v>
      </c>
      <c r="I2" s="36" t="s">
        <v>68</v>
      </c>
    </row>
    <row r="3" spans="1:10" s="62" customFormat="1" ht="15" customHeight="1">
      <c r="A3" s="233" t="s">
        <v>38</v>
      </c>
      <c r="B3" s="234" t="s">
        <v>237</v>
      </c>
      <c r="C3" s="53" t="s">
        <v>238</v>
      </c>
      <c r="D3" s="57">
        <v>2</v>
      </c>
      <c r="E3" s="37">
        <v>370</v>
      </c>
      <c r="F3" s="22">
        <f>D3*E3</f>
        <v>740</v>
      </c>
      <c r="G3" s="230">
        <f>D3*E3</f>
        <v>740</v>
      </c>
      <c r="H3" s="38" t="s">
        <v>239</v>
      </c>
      <c r="I3" s="30" t="s">
        <v>240</v>
      </c>
    </row>
    <row r="4" spans="1:10" s="88" customFormat="1" ht="15" customHeight="1">
      <c r="A4" s="233" t="s">
        <v>38</v>
      </c>
      <c r="B4" s="235" t="s">
        <v>241</v>
      </c>
      <c r="C4" s="217" t="s">
        <v>242</v>
      </c>
      <c r="D4" s="121">
        <v>1</v>
      </c>
      <c r="E4" s="39">
        <v>390</v>
      </c>
      <c r="F4" s="320">
        <f>D4*E4</f>
        <v>390</v>
      </c>
      <c r="G4" s="391">
        <f>D4*E4</f>
        <v>390</v>
      </c>
      <c r="H4" s="40" t="s">
        <v>243</v>
      </c>
      <c r="I4" s="30" t="s">
        <v>240</v>
      </c>
    </row>
    <row r="5" spans="1:10" s="88" customFormat="1" ht="51" customHeight="1">
      <c r="A5" s="371" t="s">
        <v>38</v>
      </c>
      <c r="B5" s="326" t="s">
        <v>241</v>
      </c>
      <c r="C5" s="372" t="s">
        <v>244</v>
      </c>
      <c r="D5" s="373">
        <v>2</v>
      </c>
      <c r="E5" s="385">
        <v>55</v>
      </c>
      <c r="F5" s="375">
        <v>0</v>
      </c>
      <c r="G5" s="386">
        <f>D5*E5</f>
        <v>110</v>
      </c>
      <c r="H5" s="319" t="s">
        <v>245</v>
      </c>
      <c r="I5" s="327" t="s">
        <v>246</v>
      </c>
    </row>
    <row r="6" spans="1:10" s="88" customFormat="1" ht="65.25" customHeight="1">
      <c r="A6" s="371" t="s">
        <v>38</v>
      </c>
      <c r="B6" s="326" t="s">
        <v>241</v>
      </c>
      <c r="C6" s="372" t="s">
        <v>247</v>
      </c>
      <c r="D6" s="373">
        <v>1</v>
      </c>
      <c r="E6" s="374">
        <v>190</v>
      </c>
      <c r="F6" s="375">
        <v>0</v>
      </c>
      <c r="G6" s="375">
        <f t="shared" ref="G6:G54" si="0">D6*E6</f>
        <v>190</v>
      </c>
      <c r="H6" s="319" t="s">
        <v>248</v>
      </c>
      <c r="I6" s="327" t="s">
        <v>249</v>
      </c>
    </row>
    <row r="7" spans="1:10" s="88" customFormat="1" ht="35.25" customHeight="1">
      <c r="A7" s="371" t="s">
        <v>38</v>
      </c>
      <c r="B7" s="326" t="s">
        <v>241</v>
      </c>
      <c r="C7" s="372" t="s">
        <v>250</v>
      </c>
      <c r="D7" s="373">
        <v>1</v>
      </c>
      <c r="E7" s="374">
        <v>46</v>
      </c>
      <c r="F7" s="375">
        <v>0</v>
      </c>
      <c r="G7" s="375">
        <f t="shared" si="0"/>
        <v>46</v>
      </c>
      <c r="H7" s="319" t="s">
        <v>251</v>
      </c>
      <c r="I7" s="327" t="s">
        <v>252</v>
      </c>
    </row>
    <row r="8" spans="1:10" s="88" customFormat="1" ht="49.5" customHeight="1">
      <c r="A8" s="371" t="s">
        <v>38</v>
      </c>
      <c r="B8" s="326" t="s">
        <v>241</v>
      </c>
      <c r="C8" s="372" t="s">
        <v>253</v>
      </c>
      <c r="D8" s="373">
        <v>1</v>
      </c>
      <c r="E8" s="374">
        <v>239</v>
      </c>
      <c r="F8" s="375">
        <v>0</v>
      </c>
      <c r="G8" s="375">
        <f t="shared" si="0"/>
        <v>239</v>
      </c>
      <c r="H8" s="319" t="s">
        <v>254</v>
      </c>
      <c r="I8" s="327" t="s">
        <v>249</v>
      </c>
    </row>
    <row r="9" spans="1:10" s="88" customFormat="1" ht="62.25" customHeight="1">
      <c r="A9" s="371" t="s">
        <v>38</v>
      </c>
      <c r="B9" s="326" t="s">
        <v>241</v>
      </c>
      <c r="C9" s="372" t="s">
        <v>255</v>
      </c>
      <c r="D9" s="373">
        <v>1</v>
      </c>
      <c r="E9" s="374">
        <v>46</v>
      </c>
      <c r="F9" s="375">
        <v>0</v>
      </c>
      <c r="G9" s="375">
        <f t="shared" si="0"/>
        <v>46</v>
      </c>
      <c r="H9" s="319" t="s">
        <v>256</v>
      </c>
      <c r="I9" s="327" t="s">
        <v>257</v>
      </c>
    </row>
    <row r="10" spans="1:10" s="88" customFormat="1" ht="65.25" customHeight="1">
      <c r="A10" s="371" t="s">
        <v>38</v>
      </c>
      <c r="B10" s="326" t="s">
        <v>241</v>
      </c>
      <c r="C10" s="372" t="s">
        <v>258</v>
      </c>
      <c r="D10" s="373">
        <v>1</v>
      </c>
      <c r="E10" s="374">
        <v>90</v>
      </c>
      <c r="F10" s="375">
        <v>0</v>
      </c>
      <c r="G10" s="375">
        <f t="shared" si="0"/>
        <v>90</v>
      </c>
      <c r="H10" s="319" t="s">
        <v>259</v>
      </c>
      <c r="I10" s="327" t="s">
        <v>260</v>
      </c>
    </row>
    <row r="11" spans="1:10" s="88" customFormat="1" ht="66" customHeight="1">
      <c r="A11" s="371" t="s">
        <v>38</v>
      </c>
      <c r="B11" s="326" t="s">
        <v>241</v>
      </c>
      <c r="C11" s="372" t="s">
        <v>261</v>
      </c>
      <c r="D11" s="373">
        <v>1</v>
      </c>
      <c r="E11" s="374">
        <v>122</v>
      </c>
      <c r="F11" s="375">
        <v>0</v>
      </c>
      <c r="G11" s="387">
        <f t="shared" si="0"/>
        <v>122</v>
      </c>
      <c r="H11" s="319" t="s">
        <v>262</v>
      </c>
      <c r="I11" s="327" t="s">
        <v>260</v>
      </c>
    </row>
    <row r="12" spans="1:10" s="88" customFormat="1" ht="65.25" customHeight="1">
      <c r="A12" s="371" t="s">
        <v>38</v>
      </c>
      <c r="B12" s="326" t="s">
        <v>241</v>
      </c>
      <c r="C12" s="372" t="s">
        <v>263</v>
      </c>
      <c r="D12" s="373">
        <v>1</v>
      </c>
      <c r="E12" s="374">
        <v>313</v>
      </c>
      <c r="F12" s="375">
        <v>0</v>
      </c>
      <c r="G12" s="376">
        <f t="shared" si="0"/>
        <v>313</v>
      </c>
      <c r="H12" s="319" t="s">
        <v>264</v>
      </c>
      <c r="I12" s="327" t="s">
        <v>260</v>
      </c>
    </row>
    <row r="13" spans="1:10" s="88" customFormat="1" ht="93" customHeight="1">
      <c r="A13" s="371" t="s">
        <v>38</v>
      </c>
      <c r="B13" s="326" t="s">
        <v>241</v>
      </c>
      <c r="C13" s="372" t="s">
        <v>265</v>
      </c>
      <c r="D13" s="373">
        <v>1</v>
      </c>
      <c r="E13" s="374">
        <v>278</v>
      </c>
      <c r="F13" s="375">
        <v>0</v>
      </c>
      <c r="G13" s="376">
        <f t="shared" si="0"/>
        <v>278</v>
      </c>
      <c r="H13" s="319" t="s">
        <v>266</v>
      </c>
      <c r="I13" s="327" t="s">
        <v>260</v>
      </c>
    </row>
    <row r="14" spans="1:10" s="88" customFormat="1" ht="77.25" customHeight="1">
      <c r="A14" s="371" t="s">
        <v>38</v>
      </c>
      <c r="B14" s="326" t="s">
        <v>241</v>
      </c>
      <c r="C14" s="372" t="s">
        <v>267</v>
      </c>
      <c r="D14" s="373">
        <v>1</v>
      </c>
      <c r="E14" s="374">
        <v>53</v>
      </c>
      <c r="F14" s="375">
        <v>0</v>
      </c>
      <c r="G14" s="376">
        <f t="shared" si="0"/>
        <v>53</v>
      </c>
      <c r="H14" s="319" t="s">
        <v>268</v>
      </c>
      <c r="I14" s="327" t="s">
        <v>269</v>
      </c>
      <c r="J14" s="329"/>
    </row>
    <row r="15" spans="1:10" s="88" customFormat="1" ht="55.5" customHeight="1">
      <c r="A15" s="371" t="s">
        <v>38</v>
      </c>
      <c r="B15" s="326" t="s">
        <v>241</v>
      </c>
      <c r="C15" s="372" t="s">
        <v>270</v>
      </c>
      <c r="D15" s="373">
        <v>1</v>
      </c>
      <c r="E15" s="374">
        <v>40</v>
      </c>
      <c r="F15" s="375">
        <v>0</v>
      </c>
      <c r="G15" s="376">
        <f t="shared" si="0"/>
        <v>40</v>
      </c>
      <c r="H15" s="319" t="s">
        <v>271</v>
      </c>
      <c r="I15" s="327" t="s">
        <v>272</v>
      </c>
      <c r="J15" s="330"/>
    </row>
    <row r="16" spans="1:10" s="88" customFormat="1" ht="36.75" customHeight="1">
      <c r="A16" s="371" t="s">
        <v>38</v>
      </c>
      <c r="B16" s="326" t="s">
        <v>241</v>
      </c>
      <c r="C16" s="372" t="s">
        <v>273</v>
      </c>
      <c r="D16" s="373">
        <v>1</v>
      </c>
      <c r="E16" s="374">
        <v>247</v>
      </c>
      <c r="F16" s="375">
        <v>0</v>
      </c>
      <c r="G16" s="376">
        <f t="shared" si="0"/>
        <v>247</v>
      </c>
      <c r="H16" s="319" t="s">
        <v>274</v>
      </c>
      <c r="I16" s="327" t="s">
        <v>275</v>
      </c>
      <c r="J16" s="331"/>
    </row>
    <row r="17" spans="1:12" s="88" customFormat="1" ht="79.5" customHeight="1">
      <c r="A17" s="371" t="s">
        <v>38</v>
      </c>
      <c r="B17" s="326" t="s">
        <v>241</v>
      </c>
      <c r="C17" s="372" t="s">
        <v>276</v>
      </c>
      <c r="D17" s="373">
        <v>1</v>
      </c>
      <c r="E17" s="374">
        <v>73</v>
      </c>
      <c r="F17" s="375">
        <v>0</v>
      </c>
      <c r="G17" s="376">
        <f t="shared" si="0"/>
        <v>73</v>
      </c>
      <c r="H17" s="319" t="s">
        <v>277</v>
      </c>
      <c r="I17" s="327" t="s">
        <v>278</v>
      </c>
      <c r="J17" s="331"/>
    </row>
    <row r="18" spans="1:12" s="88" customFormat="1" ht="47" customHeight="1">
      <c r="A18" s="371" t="s">
        <v>38</v>
      </c>
      <c r="B18" s="326" t="s">
        <v>241</v>
      </c>
      <c r="C18" s="372" t="s">
        <v>279</v>
      </c>
      <c r="D18" s="373">
        <v>1</v>
      </c>
      <c r="E18" s="374">
        <v>215</v>
      </c>
      <c r="F18" s="375">
        <v>0</v>
      </c>
      <c r="G18" s="383">
        <f t="shared" si="0"/>
        <v>215</v>
      </c>
      <c r="H18" s="358" t="s">
        <v>280</v>
      </c>
      <c r="I18" s="327" t="s">
        <v>281</v>
      </c>
      <c r="J18" s="331"/>
    </row>
    <row r="19" spans="1:12" s="88" customFormat="1" ht="62.5" customHeight="1">
      <c r="A19" s="371" t="s">
        <v>38</v>
      </c>
      <c r="B19" s="326" t="s">
        <v>241</v>
      </c>
      <c r="C19" s="372" t="s">
        <v>282</v>
      </c>
      <c r="D19" s="373">
        <v>1</v>
      </c>
      <c r="E19" s="374">
        <v>73</v>
      </c>
      <c r="F19" s="375">
        <v>0</v>
      </c>
      <c r="G19" s="383">
        <f t="shared" ref="G19" si="1">D19*E19</f>
        <v>73</v>
      </c>
      <c r="H19" s="358" t="s">
        <v>283</v>
      </c>
      <c r="I19" s="327" t="s">
        <v>284</v>
      </c>
      <c r="J19" s="331"/>
    </row>
    <row r="20" spans="1:12" s="88" customFormat="1" ht="50" customHeight="1">
      <c r="A20" s="371" t="s">
        <v>38</v>
      </c>
      <c r="B20" s="326" t="s">
        <v>241</v>
      </c>
      <c r="C20" s="372" t="s">
        <v>285</v>
      </c>
      <c r="D20" s="373">
        <v>1</v>
      </c>
      <c r="E20" s="374">
        <v>118</v>
      </c>
      <c r="F20" s="375">
        <v>0</v>
      </c>
      <c r="G20" s="383">
        <f t="shared" ref="G20" si="2">D20*E20</f>
        <v>118</v>
      </c>
      <c r="H20" s="358" t="s">
        <v>286</v>
      </c>
      <c r="I20" s="327" t="s">
        <v>287</v>
      </c>
      <c r="J20" s="331"/>
    </row>
    <row r="21" spans="1:12" s="88" customFormat="1" ht="38.25" customHeight="1">
      <c r="A21" s="371" t="s">
        <v>38</v>
      </c>
      <c r="B21" s="326" t="s">
        <v>241</v>
      </c>
      <c r="C21" s="372" t="s">
        <v>288</v>
      </c>
      <c r="D21" s="373">
        <v>2</v>
      </c>
      <c r="E21" s="374">
        <v>240</v>
      </c>
      <c r="F21" s="388">
        <v>0</v>
      </c>
      <c r="G21" s="375">
        <f t="shared" ref="G21" si="3">D21*E21</f>
        <v>480</v>
      </c>
      <c r="H21" s="358" t="s">
        <v>289</v>
      </c>
      <c r="I21" s="327" t="s">
        <v>290</v>
      </c>
      <c r="J21" s="331"/>
    </row>
    <row r="22" spans="1:12" s="31" customFormat="1" ht="15" customHeight="1">
      <c r="A22" s="236" t="s">
        <v>87</v>
      </c>
      <c r="B22" s="237" t="s">
        <v>241</v>
      </c>
      <c r="C22" s="121" t="s">
        <v>291</v>
      </c>
      <c r="D22" s="121">
        <v>1</v>
      </c>
      <c r="E22" s="122">
        <v>370</v>
      </c>
      <c r="F22" s="22">
        <f t="shared" ref="F22:F24" si="4">D22*E22</f>
        <v>370</v>
      </c>
      <c r="G22" s="392">
        <f t="shared" si="0"/>
        <v>370</v>
      </c>
      <c r="H22" s="322" t="s">
        <v>239</v>
      </c>
      <c r="I22" s="143" t="s">
        <v>240</v>
      </c>
      <c r="L22" s="218" t="s">
        <v>141</v>
      </c>
    </row>
    <row r="23" spans="1:12" s="31" customFormat="1" ht="15.75" customHeight="1">
      <c r="A23" s="238" t="s">
        <v>44</v>
      </c>
      <c r="B23" s="239" t="s">
        <v>241</v>
      </c>
      <c r="C23" s="34" t="s">
        <v>292</v>
      </c>
      <c r="D23" s="34">
        <v>1</v>
      </c>
      <c r="E23" s="41">
        <v>564</v>
      </c>
      <c r="F23" s="22">
        <f t="shared" si="4"/>
        <v>564</v>
      </c>
      <c r="G23" s="230">
        <f t="shared" si="0"/>
        <v>564</v>
      </c>
      <c r="H23" s="42" t="s">
        <v>293</v>
      </c>
      <c r="I23" s="139" t="s">
        <v>294</v>
      </c>
    </row>
    <row r="24" spans="1:12" s="31" customFormat="1" ht="15" customHeight="1">
      <c r="A24" s="211" t="s">
        <v>34</v>
      </c>
      <c r="B24" s="16" t="s">
        <v>99</v>
      </c>
      <c r="C24" s="53" t="s">
        <v>295</v>
      </c>
      <c r="D24" s="34">
        <v>4</v>
      </c>
      <c r="E24" s="41">
        <v>125</v>
      </c>
      <c r="F24" s="22">
        <f t="shared" si="4"/>
        <v>500</v>
      </c>
      <c r="G24" s="230">
        <f t="shared" si="0"/>
        <v>500</v>
      </c>
      <c r="H24" s="199" t="s">
        <v>296</v>
      </c>
      <c r="I24" s="16" t="s">
        <v>147</v>
      </c>
    </row>
    <row r="25" spans="1:12" s="31" customFormat="1" ht="15" customHeight="1">
      <c r="A25" s="240" t="s">
        <v>87</v>
      </c>
      <c r="B25" s="43" t="s">
        <v>237</v>
      </c>
      <c r="C25" s="44" t="s">
        <v>297</v>
      </c>
      <c r="D25" s="34">
        <v>1</v>
      </c>
      <c r="E25" s="45">
        <v>170</v>
      </c>
      <c r="F25" s="41">
        <f>D25*E25</f>
        <v>170</v>
      </c>
      <c r="G25" s="230">
        <f t="shared" si="0"/>
        <v>170</v>
      </c>
      <c r="H25" s="47" t="s">
        <v>298</v>
      </c>
      <c r="I25" s="16" t="s">
        <v>299</v>
      </c>
      <c r="J25" s="48" t="s">
        <v>141</v>
      </c>
    </row>
    <row r="26" spans="1:12" s="62" customFormat="1" ht="15" customHeight="1">
      <c r="A26" s="241" t="s">
        <v>30</v>
      </c>
      <c r="B26" s="26" t="s">
        <v>7</v>
      </c>
      <c r="C26" s="44" t="s">
        <v>297</v>
      </c>
      <c r="D26" s="34">
        <v>1</v>
      </c>
      <c r="E26" s="49">
        <v>170</v>
      </c>
      <c r="F26" s="41">
        <f>D26*E26</f>
        <v>170</v>
      </c>
      <c r="G26" s="230">
        <f t="shared" si="0"/>
        <v>170</v>
      </c>
      <c r="H26" s="47" t="s">
        <v>298</v>
      </c>
      <c r="I26" s="16" t="s">
        <v>299</v>
      </c>
      <c r="J26" s="242"/>
    </row>
    <row r="27" spans="1:12" s="31" customFormat="1" ht="15" customHeight="1">
      <c r="A27" s="233" t="s">
        <v>38</v>
      </c>
      <c r="B27" s="243" t="s">
        <v>7</v>
      </c>
      <c r="C27" s="57" t="s">
        <v>300</v>
      </c>
      <c r="D27" s="52">
        <v>1</v>
      </c>
      <c r="E27" s="41">
        <v>345</v>
      </c>
      <c r="F27" s="41">
        <f>D27*E27</f>
        <v>345</v>
      </c>
      <c r="G27" s="230">
        <f>D27*E27</f>
        <v>345</v>
      </c>
      <c r="H27" s="51" t="s">
        <v>301</v>
      </c>
      <c r="I27" s="139" t="s">
        <v>302</v>
      </c>
    </row>
    <row r="28" spans="1:12" s="31" customFormat="1" ht="15" customHeight="1">
      <c r="A28" s="241" t="s">
        <v>26</v>
      </c>
      <c r="B28" s="243" t="s">
        <v>7</v>
      </c>
      <c r="C28" s="27" t="s">
        <v>303</v>
      </c>
      <c r="D28" s="52">
        <v>9</v>
      </c>
      <c r="E28" s="41">
        <v>35</v>
      </c>
      <c r="F28" s="41">
        <f>D28*E28</f>
        <v>315</v>
      </c>
      <c r="G28" s="230">
        <f t="shared" si="0"/>
        <v>315</v>
      </c>
      <c r="H28" s="47" t="s">
        <v>304</v>
      </c>
      <c r="I28" s="30" t="s">
        <v>305</v>
      </c>
    </row>
    <row r="29" spans="1:12" s="62" customFormat="1" ht="15" customHeight="1">
      <c r="A29" s="244" t="s">
        <v>30</v>
      </c>
      <c r="B29" s="30" t="s">
        <v>7</v>
      </c>
      <c r="C29" s="44" t="s">
        <v>306</v>
      </c>
      <c r="D29" s="34">
        <v>1</v>
      </c>
      <c r="E29" s="37">
        <v>64</v>
      </c>
      <c r="F29" s="41">
        <f t="shared" ref="F29:F30" si="5">D29*E29</f>
        <v>64</v>
      </c>
      <c r="G29" s="230">
        <f t="shared" si="0"/>
        <v>64</v>
      </c>
      <c r="H29" s="47" t="s">
        <v>307</v>
      </c>
      <c r="I29" s="16" t="s">
        <v>308</v>
      </c>
      <c r="J29" s="242"/>
    </row>
    <row r="30" spans="1:12" s="31" customFormat="1" ht="28">
      <c r="A30" s="220" t="s">
        <v>30</v>
      </c>
      <c r="B30" s="16" t="s">
        <v>99</v>
      </c>
      <c r="C30" s="53" t="s">
        <v>309</v>
      </c>
      <c r="D30" s="34">
        <v>10</v>
      </c>
      <c r="E30" s="37">
        <v>15</v>
      </c>
      <c r="F30" s="41">
        <f t="shared" si="5"/>
        <v>150</v>
      </c>
      <c r="G30" s="230">
        <f t="shared" si="0"/>
        <v>150</v>
      </c>
      <c r="H30" s="47" t="s">
        <v>310</v>
      </c>
      <c r="I30" s="16" t="s">
        <v>311</v>
      </c>
      <c r="J30" s="65"/>
    </row>
    <row r="31" spans="1:12" s="31" customFormat="1" ht="15" customHeight="1">
      <c r="A31" s="245" t="s">
        <v>38</v>
      </c>
      <c r="B31" s="30" t="s">
        <v>7</v>
      </c>
      <c r="C31" s="54" t="s">
        <v>312</v>
      </c>
      <c r="D31" s="34">
        <v>2</v>
      </c>
      <c r="E31" s="22">
        <v>46</v>
      </c>
      <c r="F31" s="22">
        <f t="shared" ref="F31:F43" si="6">D31*E31</f>
        <v>92</v>
      </c>
      <c r="G31" s="230">
        <f>D31*E31</f>
        <v>92</v>
      </c>
      <c r="H31" s="32" t="s">
        <v>313</v>
      </c>
      <c r="I31" s="16" t="s">
        <v>314</v>
      </c>
    </row>
    <row r="32" spans="1:12" s="31" customFormat="1" ht="15" customHeight="1">
      <c r="A32" s="245" t="s">
        <v>38</v>
      </c>
      <c r="B32" s="30" t="s">
        <v>7</v>
      </c>
      <c r="C32" s="54" t="s">
        <v>315</v>
      </c>
      <c r="D32" s="34">
        <v>1</v>
      </c>
      <c r="E32" s="22">
        <v>55</v>
      </c>
      <c r="F32" s="22">
        <f t="shared" si="6"/>
        <v>55</v>
      </c>
      <c r="G32" s="230">
        <f>D32*E32</f>
        <v>55</v>
      </c>
      <c r="H32" s="32" t="s">
        <v>313</v>
      </c>
      <c r="I32" s="16" t="s">
        <v>316</v>
      </c>
    </row>
    <row r="33" spans="1:12" s="31" customFormat="1" ht="15.75" customHeight="1">
      <c r="A33" s="211" t="s">
        <v>87</v>
      </c>
      <c r="B33" s="30" t="s">
        <v>7</v>
      </c>
      <c r="C33" s="54" t="s">
        <v>317</v>
      </c>
      <c r="D33" s="34">
        <v>1</v>
      </c>
      <c r="E33" s="33">
        <v>40</v>
      </c>
      <c r="F33" s="22">
        <f t="shared" si="6"/>
        <v>40</v>
      </c>
      <c r="G33" s="230">
        <f t="shared" si="0"/>
        <v>40</v>
      </c>
      <c r="H33" s="32" t="s">
        <v>318</v>
      </c>
      <c r="I33" s="25" t="s">
        <v>316</v>
      </c>
      <c r="J33" s="218" t="s">
        <v>141</v>
      </c>
    </row>
    <row r="34" spans="1:12" s="31" customFormat="1" ht="28">
      <c r="A34" s="220" t="s">
        <v>30</v>
      </c>
      <c r="B34" s="30" t="s">
        <v>7</v>
      </c>
      <c r="C34" s="54" t="s">
        <v>317</v>
      </c>
      <c r="D34" s="34">
        <v>2</v>
      </c>
      <c r="E34" s="37">
        <v>40</v>
      </c>
      <c r="F34" s="22">
        <f t="shared" si="6"/>
        <v>80</v>
      </c>
      <c r="G34" s="230">
        <f t="shared" si="0"/>
        <v>80</v>
      </c>
      <c r="H34" s="32" t="s">
        <v>318</v>
      </c>
      <c r="I34" s="16" t="s">
        <v>319</v>
      </c>
      <c r="J34" s="65"/>
    </row>
    <row r="35" spans="1:12" s="31" customFormat="1" ht="28">
      <c r="A35" s="220" t="s">
        <v>30</v>
      </c>
      <c r="B35" s="30" t="s">
        <v>7</v>
      </c>
      <c r="C35" s="53" t="s">
        <v>320</v>
      </c>
      <c r="D35" s="34">
        <v>1</v>
      </c>
      <c r="E35" s="37">
        <v>34</v>
      </c>
      <c r="F35" s="22">
        <f t="shared" si="6"/>
        <v>34</v>
      </c>
      <c r="G35" s="230">
        <f t="shared" si="0"/>
        <v>34</v>
      </c>
      <c r="H35" s="32" t="s">
        <v>321</v>
      </c>
      <c r="I35" s="16" t="s">
        <v>322</v>
      </c>
      <c r="J35" s="65"/>
    </row>
    <row r="36" spans="1:12" s="31" customFormat="1" ht="28">
      <c r="A36" s="220" t="s">
        <v>30</v>
      </c>
      <c r="B36" s="30" t="s">
        <v>7</v>
      </c>
      <c r="C36" s="246" t="s">
        <v>320</v>
      </c>
      <c r="D36" s="34">
        <v>1</v>
      </c>
      <c r="E36" s="37">
        <v>75</v>
      </c>
      <c r="F36" s="22">
        <f t="shared" si="6"/>
        <v>75</v>
      </c>
      <c r="G36" s="230">
        <f t="shared" si="0"/>
        <v>75</v>
      </c>
      <c r="H36" s="32" t="s">
        <v>323</v>
      </c>
      <c r="I36" s="16" t="s">
        <v>324</v>
      </c>
      <c r="J36" s="65"/>
    </row>
    <row r="37" spans="1:12" s="31" customFormat="1" ht="15.75" customHeight="1">
      <c r="A37" s="211" t="s">
        <v>40</v>
      </c>
      <c r="B37" s="30" t="s">
        <v>7</v>
      </c>
      <c r="C37" s="20" t="s">
        <v>325</v>
      </c>
      <c r="D37" s="34">
        <v>2</v>
      </c>
      <c r="E37" s="33">
        <v>40</v>
      </c>
      <c r="F37" s="22">
        <f t="shared" si="6"/>
        <v>80</v>
      </c>
      <c r="G37" s="230">
        <f t="shared" si="0"/>
        <v>80</v>
      </c>
      <c r="H37" s="23" t="s">
        <v>326</v>
      </c>
      <c r="I37" s="24" t="s">
        <v>192</v>
      </c>
    </row>
    <row r="38" spans="1:12" s="31" customFormat="1" ht="15" customHeight="1">
      <c r="A38" s="245" t="s">
        <v>38</v>
      </c>
      <c r="B38" s="30" t="s">
        <v>7</v>
      </c>
      <c r="C38" s="54" t="s">
        <v>327</v>
      </c>
      <c r="D38" s="34">
        <v>1</v>
      </c>
      <c r="E38" s="22">
        <v>275</v>
      </c>
      <c r="F38" s="22">
        <f t="shared" si="6"/>
        <v>275</v>
      </c>
      <c r="G38" s="230">
        <f>D38*E38</f>
        <v>275</v>
      </c>
      <c r="H38" s="47" t="s">
        <v>121</v>
      </c>
      <c r="I38" s="16" t="s">
        <v>328</v>
      </c>
    </row>
    <row r="39" spans="1:12" s="62" customFormat="1" ht="15" customHeight="1">
      <c r="A39" s="247" t="s">
        <v>69</v>
      </c>
      <c r="B39" s="248" t="s">
        <v>7</v>
      </c>
      <c r="C39" s="53" t="s">
        <v>329</v>
      </c>
      <c r="D39" s="55">
        <v>3</v>
      </c>
      <c r="E39" s="37">
        <v>120</v>
      </c>
      <c r="F39" s="232">
        <f t="shared" si="6"/>
        <v>360</v>
      </c>
      <c r="G39" s="230">
        <f t="shared" si="0"/>
        <v>360</v>
      </c>
      <c r="H39" s="29" t="s">
        <v>330</v>
      </c>
      <c r="I39" s="249" t="s">
        <v>331</v>
      </c>
      <c r="J39" s="78"/>
    </row>
    <row r="40" spans="1:12" s="62" customFormat="1" ht="15.75" customHeight="1">
      <c r="A40" s="244" t="s">
        <v>30</v>
      </c>
      <c r="B40" s="249" t="s">
        <v>7</v>
      </c>
      <c r="C40" s="56" t="s">
        <v>332</v>
      </c>
      <c r="D40" s="57">
        <v>3</v>
      </c>
      <c r="E40" s="33">
        <v>135</v>
      </c>
      <c r="F40" s="232">
        <f t="shared" si="6"/>
        <v>405</v>
      </c>
      <c r="G40" s="230">
        <f t="shared" si="0"/>
        <v>405</v>
      </c>
      <c r="H40" s="47" t="s">
        <v>333</v>
      </c>
      <c r="I40" s="24" t="s">
        <v>334</v>
      </c>
      <c r="J40" s="242"/>
    </row>
    <row r="41" spans="1:12" s="62" customFormat="1" ht="15.75" customHeight="1">
      <c r="A41" s="245" t="s">
        <v>38</v>
      </c>
      <c r="B41" s="249" t="s">
        <v>7</v>
      </c>
      <c r="C41" s="56" t="s">
        <v>332</v>
      </c>
      <c r="D41" s="57">
        <v>3</v>
      </c>
      <c r="E41" s="33">
        <v>135</v>
      </c>
      <c r="F41" s="232">
        <f t="shared" si="6"/>
        <v>405</v>
      </c>
      <c r="G41" s="230">
        <f>D41*E41</f>
        <v>405</v>
      </c>
      <c r="H41" s="32" t="s">
        <v>333</v>
      </c>
      <c r="I41" s="24" t="s">
        <v>334</v>
      </c>
      <c r="J41" s="242"/>
    </row>
    <row r="42" spans="1:12" s="62" customFormat="1" ht="15.75" customHeight="1">
      <c r="A42" s="245" t="s">
        <v>38</v>
      </c>
      <c r="B42" s="16" t="s">
        <v>335</v>
      </c>
      <c r="C42" s="20" t="s">
        <v>336</v>
      </c>
      <c r="D42" s="57">
        <v>3</v>
      </c>
      <c r="E42" s="37">
        <v>100</v>
      </c>
      <c r="F42" s="232">
        <f t="shared" si="6"/>
        <v>300</v>
      </c>
      <c r="G42" s="230">
        <f>D42*E42</f>
        <v>300</v>
      </c>
      <c r="H42" s="29" t="s">
        <v>337</v>
      </c>
      <c r="I42" s="24" t="s">
        <v>338</v>
      </c>
    </row>
    <row r="43" spans="1:12" s="62" customFormat="1" ht="15" customHeight="1">
      <c r="A43" s="244" t="s">
        <v>38</v>
      </c>
      <c r="B43" s="250" t="s">
        <v>7</v>
      </c>
      <c r="C43" s="53" t="s">
        <v>339</v>
      </c>
      <c r="D43" s="57">
        <v>46</v>
      </c>
      <c r="E43" s="37">
        <v>5</v>
      </c>
      <c r="F43" s="232">
        <f t="shared" si="6"/>
        <v>230</v>
      </c>
      <c r="G43" s="230">
        <f>D43*E43</f>
        <v>230</v>
      </c>
      <c r="H43" s="29" t="s">
        <v>340</v>
      </c>
      <c r="I43" s="16" t="s">
        <v>341</v>
      </c>
    </row>
    <row r="44" spans="1:12" s="62" customFormat="1" ht="15" customHeight="1">
      <c r="A44" s="241" t="s">
        <v>26</v>
      </c>
      <c r="B44" s="251" t="s">
        <v>7</v>
      </c>
      <c r="C44" s="252" t="s">
        <v>342</v>
      </c>
      <c r="D44" s="57">
        <v>10</v>
      </c>
      <c r="E44" s="58">
        <v>25</v>
      </c>
      <c r="F44" s="253">
        <f t="shared" ref="F44:F54" si="7">D44*E44</f>
        <v>250</v>
      </c>
      <c r="G44" s="230">
        <f t="shared" si="0"/>
        <v>250</v>
      </c>
      <c r="H44" s="141" t="s">
        <v>343</v>
      </c>
      <c r="I44" s="254" t="s">
        <v>344</v>
      </c>
    </row>
    <row r="45" spans="1:12" s="62" customFormat="1" ht="15" customHeight="1">
      <c r="A45" s="241" t="s">
        <v>38</v>
      </c>
      <c r="B45" s="251" t="s">
        <v>7</v>
      </c>
      <c r="C45" s="59" t="s">
        <v>345</v>
      </c>
      <c r="D45" s="57">
        <v>5</v>
      </c>
      <c r="E45" s="60">
        <v>23</v>
      </c>
      <c r="F45" s="68">
        <f>D45*E45</f>
        <v>115</v>
      </c>
      <c r="G45" s="230">
        <f>D45*E45</f>
        <v>115</v>
      </c>
      <c r="H45" s="141" t="s">
        <v>343</v>
      </c>
      <c r="I45" s="16" t="s">
        <v>346</v>
      </c>
    </row>
    <row r="46" spans="1:12" s="31" customFormat="1" ht="15" customHeight="1">
      <c r="A46" s="241" t="s">
        <v>347</v>
      </c>
      <c r="B46" s="251" t="s">
        <v>7</v>
      </c>
      <c r="C46" s="63" t="s">
        <v>348</v>
      </c>
      <c r="D46" s="57">
        <v>3</v>
      </c>
      <c r="E46" s="58">
        <v>23</v>
      </c>
      <c r="F46" s="49">
        <f t="shared" si="7"/>
        <v>69</v>
      </c>
      <c r="G46" s="230">
        <f t="shared" si="0"/>
        <v>69</v>
      </c>
      <c r="H46" s="141" t="s">
        <v>343</v>
      </c>
      <c r="I46" s="64" t="s">
        <v>349</v>
      </c>
      <c r="L46" s="65"/>
    </row>
    <row r="47" spans="1:12" s="31" customFormat="1" ht="15.75" customHeight="1">
      <c r="A47" s="241" t="s">
        <v>44</v>
      </c>
      <c r="B47" s="66" t="s">
        <v>241</v>
      </c>
      <c r="C47" s="27" t="s">
        <v>350</v>
      </c>
      <c r="D47" s="67">
        <v>20</v>
      </c>
      <c r="E47" s="68">
        <v>23</v>
      </c>
      <c r="F47" s="68">
        <f t="shared" si="7"/>
        <v>460</v>
      </c>
      <c r="G47" s="230">
        <f t="shared" si="0"/>
        <v>460</v>
      </c>
      <c r="H47" s="141" t="s">
        <v>343</v>
      </c>
      <c r="I47" s="69" t="s">
        <v>351</v>
      </c>
    </row>
    <row r="48" spans="1:12" s="62" customFormat="1" ht="15.75" customHeight="1">
      <c r="A48" s="240" t="s">
        <v>40</v>
      </c>
      <c r="B48" s="66" t="s">
        <v>241</v>
      </c>
      <c r="C48" s="56" t="s">
        <v>352</v>
      </c>
      <c r="D48" s="57">
        <v>5</v>
      </c>
      <c r="E48" s="60">
        <v>23</v>
      </c>
      <c r="F48" s="68">
        <f t="shared" si="7"/>
        <v>115</v>
      </c>
      <c r="G48" s="230">
        <f t="shared" si="0"/>
        <v>115</v>
      </c>
      <c r="H48" s="141" t="s">
        <v>343</v>
      </c>
      <c r="I48" s="24" t="s">
        <v>353</v>
      </c>
    </row>
    <row r="49" spans="1:10" s="62" customFormat="1" ht="15.75" customHeight="1">
      <c r="A49" s="255" t="s">
        <v>36</v>
      </c>
      <c r="B49" s="66" t="s">
        <v>241</v>
      </c>
      <c r="C49" s="256" t="s">
        <v>354</v>
      </c>
      <c r="D49" s="57">
        <v>4</v>
      </c>
      <c r="E49" s="60">
        <v>23</v>
      </c>
      <c r="F49" s="68">
        <f t="shared" si="7"/>
        <v>92</v>
      </c>
      <c r="G49" s="230">
        <f t="shared" si="0"/>
        <v>92</v>
      </c>
      <c r="H49" s="141" t="s">
        <v>355</v>
      </c>
      <c r="I49" s="257" t="s">
        <v>356</v>
      </c>
    </row>
    <row r="50" spans="1:10" s="62" customFormat="1" ht="15.75" customHeight="1">
      <c r="A50" s="240" t="s">
        <v>40</v>
      </c>
      <c r="B50" s="66" t="s">
        <v>241</v>
      </c>
      <c r="C50" s="20" t="s">
        <v>357</v>
      </c>
      <c r="D50" s="20">
        <v>5</v>
      </c>
      <c r="E50" s="60">
        <v>193</v>
      </c>
      <c r="F50" s="68">
        <f t="shared" si="7"/>
        <v>965</v>
      </c>
      <c r="G50" s="230">
        <f t="shared" si="0"/>
        <v>965</v>
      </c>
      <c r="H50" s="38" t="s">
        <v>358</v>
      </c>
      <c r="I50" s="258" t="s">
        <v>359</v>
      </c>
    </row>
    <row r="51" spans="1:10" s="62" customFormat="1" ht="15.75" customHeight="1">
      <c r="A51" s="259" t="s">
        <v>44</v>
      </c>
      <c r="B51" s="66" t="s">
        <v>241</v>
      </c>
      <c r="C51" s="20" t="s">
        <v>360</v>
      </c>
      <c r="D51" s="20">
        <v>9</v>
      </c>
      <c r="E51" s="60">
        <v>193</v>
      </c>
      <c r="F51" s="68">
        <f t="shared" si="7"/>
        <v>1737</v>
      </c>
      <c r="G51" s="230">
        <f t="shared" si="0"/>
        <v>1737</v>
      </c>
      <c r="H51" s="38" t="s">
        <v>358</v>
      </c>
      <c r="I51" s="258" t="s">
        <v>359</v>
      </c>
      <c r="J51" s="260"/>
    </row>
    <row r="52" spans="1:10" s="62" customFormat="1" ht="15.75" customHeight="1">
      <c r="A52" s="240" t="s">
        <v>40</v>
      </c>
      <c r="B52" s="66" t="s">
        <v>241</v>
      </c>
      <c r="C52" s="20" t="s">
        <v>361</v>
      </c>
      <c r="D52" s="20">
        <v>5</v>
      </c>
      <c r="E52" s="60">
        <v>70</v>
      </c>
      <c r="F52" s="68">
        <f t="shared" si="7"/>
        <v>350</v>
      </c>
      <c r="G52" s="230">
        <f t="shared" si="0"/>
        <v>350</v>
      </c>
      <c r="H52" s="38" t="s">
        <v>362</v>
      </c>
      <c r="I52" s="258" t="s">
        <v>359</v>
      </c>
    </row>
    <row r="53" spans="1:10" s="62" customFormat="1" ht="15.75" customHeight="1">
      <c r="A53" s="240" t="s">
        <v>44</v>
      </c>
      <c r="B53" s="66" t="s">
        <v>241</v>
      </c>
      <c r="C53" s="20" t="s">
        <v>363</v>
      </c>
      <c r="D53" s="20">
        <v>9</v>
      </c>
      <c r="E53" s="60">
        <v>70</v>
      </c>
      <c r="F53" s="68">
        <f t="shared" si="7"/>
        <v>630</v>
      </c>
      <c r="G53" s="230">
        <f t="shared" si="0"/>
        <v>630</v>
      </c>
      <c r="H53" s="38" t="s">
        <v>362</v>
      </c>
      <c r="I53" s="258" t="s">
        <v>359</v>
      </c>
      <c r="J53" s="260"/>
    </row>
    <row r="54" spans="1:10" s="62" customFormat="1" ht="15.75" customHeight="1">
      <c r="A54" s="259" t="s">
        <v>40</v>
      </c>
      <c r="B54" s="262" t="s">
        <v>241</v>
      </c>
      <c r="C54" s="56" t="s">
        <v>364</v>
      </c>
      <c r="D54" s="56">
        <v>5</v>
      </c>
      <c r="E54" s="60">
        <v>193</v>
      </c>
      <c r="F54" s="68">
        <f t="shared" si="7"/>
        <v>965</v>
      </c>
      <c r="G54" s="230">
        <f t="shared" si="0"/>
        <v>965</v>
      </c>
      <c r="H54" s="23" t="s">
        <v>365</v>
      </c>
      <c r="I54" s="24" t="s">
        <v>366</v>
      </c>
    </row>
    <row r="55" spans="1:10" s="31" customFormat="1" ht="15" customHeight="1">
      <c r="A55" s="594" t="s">
        <v>367</v>
      </c>
      <c r="B55" s="594"/>
      <c r="C55" s="594"/>
      <c r="D55" s="594"/>
      <c r="E55" s="595"/>
      <c r="F55" s="390">
        <f>SUM(F3:F54)</f>
        <v>11957</v>
      </c>
      <c r="G55" s="17">
        <f>SUM(G3:G54)</f>
        <v>14690</v>
      </c>
      <c r="H55" s="261"/>
      <c r="I55" s="16"/>
    </row>
    <row r="56" spans="1:10" ht="15" customHeight="1">
      <c r="A56" s="50"/>
      <c r="B56" s="50"/>
      <c r="C56" s="50"/>
      <c r="D56" s="50"/>
      <c r="E56" s="50"/>
      <c r="F56" s="393" t="s">
        <v>61</v>
      </c>
      <c r="G56" s="394">
        <f>G55-F55</f>
        <v>2733</v>
      </c>
      <c r="H56" s="72"/>
      <c r="I56" s="50"/>
    </row>
    <row r="57" spans="1:10" ht="15" customHeight="1">
      <c r="A57" s="50"/>
      <c r="B57" s="50"/>
      <c r="C57" s="50"/>
      <c r="D57" s="50"/>
      <c r="E57" s="50"/>
      <c r="F57" s="71"/>
      <c r="G57" s="71"/>
      <c r="H57" s="72"/>
      <c r="I57" s="50"/>
    </row>
    <row r="58" spans="1:10" ht="15" customHeight="1">
      <c r="A58" s="50"/>
      <c r="B58" s="50"/>
      <c r="C58" s="50"/>
      <c r="D58" s="50"/>
      <c r="E58" s="50"/>
      <c r="F58" s="71"/>
      <c r="G58" s="71"/>
      <c r="H58" s="72"/>
      <c r="I58" s="50"/>
    </row>
    <row r="59" spans="1:10" ht="15" customHeight="1">
      <c r="A59" s="50"/>
      <c r="B59" s="50"/>
      <c r="C59" s="50"/>
      <c r="D59" s="50"/>
      <c r="E59" s="50"/>
      <c r="F59" s="71"/>
      <c r="G59" s="71"/>
      <c r="H59" s="72"/>
      <c r="I59" s="50"/>
    </row>
    <row r="60" spans="1:10" ht="15" customHeight="1">
      <c r="A60" s="50"/>
      <c r="B60" s="50"/>
      <c r="C60" s="50"/>
      <c r="D60" s="50"/>
      <c r="E60" s="50"/>
      <c r="F60" s="71"/>
      <c r="G60" s="71"/>
      <c r="H60" s="72"/>
      <c r="I60" s="596"/>
    </row>
    <row r="61" spans="1:10" ht="15" customHeight="1">
      <c r="A61" s="50"/>
      <c r="B61" s="50"/>
      <c r="C61" s="50"/>
      <c r="D61" s="50"/>
      <c r="E61" s="50"/>
      <c r="F61" s="71"/>
      <c r="G61" s="71"/>
      <c r="H61" s="72"/>
      <c r="I61" s="596"/>
    </row>
    <row r="62" spans="1:10" ht="15" customHeight="1">
      <c r="A62" s="50"/>
      <c r="B62" s="50"/>
      <c r="C62" s="50"/>
      <c r="D62" s="50"/>
      <c r="E62" s="50"/>
      <c r="F62" s="71"/>
      <c r="G62" s="71"/>
      <c r="H62" s="72"/>
      <c r="I62" s="596"/>
    </row>
    <row r="63" spans="1:10" ht="15" customHeight="1">
      <c r="A63" s="50"/>
      <c r="B63" s="50"/>
      <c r="F63" s="71"/>
      <c r="G63" s="71"/>
      <c r="H63" s="72"/>
      <c r="I63" s="596"/>
    </row>
    <row r="64" spans="1:10" ht="15" customHeight="1">
      <c r="A64" s="50"/>
      <c r="B64" s="50"/>
      <c r="F64" s="71"/>
      <c r="G64" s="71"/>
      <c r="H64" s="72"/>
      <c r="I64" s="596"/>
    </row>
    <row r="65" spans="1:10" ht="15" customHeight="1">
      <c r="A65" s="50"/>
      <c r="B65" s="50"/>
      <c r="F65" s="71"/>
      <c r="G65" s="71"/>
      <c r="I65" s="596"/>
    </row>
    <row r="66" spans="1:10" ht="15" customHeight="1">
      <c r="A66" s="50"/>
      <c r="B66" s="50"/>
      <c r="F66" s="71"/>
      <c r="G66" s="71"/>
      <c r="I66" s="596"/>
    </row>
    <row r="67" spans="1:10" ht="15" customHeight="1">
      <c r="A67" s="50"/>
      <c r="B67" s="50"/>
      <c r="F67" s="71"/>
      <c r="G67" s="71"/>
      <c r="I67" s="596"/>
    </row>
    <row r="68" spans="1:10" ht="15" customHeight="1">
      <c r="A68" s="50"/>
      <c r="B68" s="50"/>
      <c r="F68" s="71"/>
      <c r="G68" s="71"/>
      <c r="H68" s="73"/>
      <c r="I68" s="596"/>
    </row>
    <row r="69" spans="1:10" ht="15" customHeight="1">
      <c r="A69" s="50"/>
      <c r="B69" s="50"/>
      <c r="F69" s="71"/>
      <c r="G69" s="71"/>
      <c r="I69" s="596"/>
    </row>
    <row r="70" spans="1:10" ht="15" customHeight="1">
      <c r="A70" s="50"/>
      <c r="B70" s="50"/>
      <c r="F70" s="71"/>
      <c r="G70" s="71"/>
      <c r="I70" s="596"/>
    </row>
    <row r="71" spans="1:10" ht="15" customHeight="1">
      <c r="A71" s="50"/>
      <c r="B71" s="50"/>
      <c r="F71" s="71"/>
      <c r="G71" s="71"/>
      <c r="H71" s="73"/>
      <c r="I71" s="596"/>
    </row>
    <row r="72" spans="1:10" ht="15" customHeight="1">
      <c r="A72" s="50"/>
      <c r="B72" s="50"/>
      <c r="F72" s="71"/>
      <c r="G72" s="71"/>
      <c r="I72" s="596"/>
    </row>
    <row r="73" spans="1:10" ht="15" customHeight="1">
      <c r="A73" s="50"/>
      <c r="B73" s="50"/>
      <c r="F73" s="71"/>
      <c r="G73" s="71"/>
      <c r="I73" s="596"/>
    </row>
    <row r="74" spans="1:10" ht="15" customHeight="1">
      <c r="A74" s="50"/>
      <c r="B74" s="50"/>
      <c r="F74" s="71"/>
      <c r="G74" s="71"/>
      <c r="I74" s="596"/>
    </row>
    <row r="75" spans="1:10" ht="15" customHeight="1">
      <c r="A75" s="50"/>
      <c r="B75" s="50"/>
      <c r="F75" s="71"/>
      <c r="G75" s="71"/>
      <c r="H75" s="73"/>
      <c r="I75" s="50"/>
    </row>
    <row r="76" spans="1:10" ht="14.5">
      <c r="A76" s="73"/>
      <c r="B76" s="50"/>
      <c r="C76" s="74"/>
      <c r="D76" s="74"/>
      <c r="E76" s="74"/>
      <c r="F76" s="75"/>
      <c r="G76" s="75"/>
      <c r="H76" s="76"/>
      <c r="I76" s="77"/>
      <c r="J76" s="78"/>
    </row>
    <row r="77" spans="1:10" ht="14.5">
      <c r="A77" s="593"/>
      <c r="B77" s="79"/>
      <c r="C77" s="79"/>
      <c r="D77" s="79"/>
      <c r="E77" s="79"/>
      <c r="F77" s="80"/>
      <c r="G77" s="80"/>
      <c r="H77" s="72"/>
      <c r="I77" s="74"/>
    </row>
    <row r="78" spans="1:10" ht="14.5">
      <c r="A78" s="593"/>
      <c r="B78" s="74"/>
      <c r="C78" s="74"/>
      <c r="D78" s="74"/>
      <c r="E78" s="74"/>
      <c r="F78" s="80"/>
      <c r="G78" s="80"/>
      <c r="H78" s="72"/>
      <c r="I78" s="74"/>
    </row>
    <row r="79" spans="1:10" ht="14.5">
      <c r="A79" s="593"/>
      <c r="B79" s="74"/>
      <c r="C79" s="74"/>
      <c r="D79" s="74"/>
      <c r="E79" s="74"/>
      <c r="F79" s="80"/>
      <c r="G79" s="80"/>
      <c r="H79" s="72"/>
      <c r="I79" s="74"/>
    </row>
    <row r="80" spans="1:10" ht="14.5">
      <c r="A80" s="593"/>
      <c r="B80" s="74"/>
      <c r="C80" s="74"/>
      <c r="D80" s="74"/>
      <c r="E80" s="74"/>
      <c r="F80" s="80"/>
      <c r="G80" s="80"/>
      <c r="H80" s="72"/>
      <c r="I80" s="74"/>
    </row>
    <row r="81" spans="1:10" ht="14.5">
      <c r="A81" s="593"/>
      <c r="B81" s="74"/>
      <c r="C81" s="74"/>
      <c r="D81" s="74"/>
      <c r="E81" s="74"/>
      <c r="F81" s="80"/>
      <c r="G81" s="80"/>
      <c r="H81" s="72"/>
      <c r="I81" s="74"/>
    </row>
    <row r="82" spans="1:10" ht="14.5">
      <c r="A82" s="593"/>
      <c r="B82" s="74"/>
      <c r="C82" s="74"/>
      <c r="D82" s="74"/>
      <c r="E82" s="74"/>
      <c r="F82" s="80"/>
      <c r="G82" s="80"/>
      <c r="H82" s="72"/>
      <c r="I82" s="74"/>
    </row>
    <row r="83" spans="1:10">
      <c r="A83" s="72"/>
      <c r="B83" s="50"/>
      <c r="C83" s="50"/>
      <c r="D83" s="50"/>
      <c r="E83" s="50"/>
      <c r="F83" s="71"/>
      <c r="G83" s="71"/>
      <c r="H83" s="72"/>
      <c r="I83" s="50"/>
    </row>
    <row r="84" spans="1:10">
      <c r="A84" s="596"/>
      <c r="B84" s="50"/>
      <c r="C84" s="50"/>
      <c r="D84" s="50"/>
      <c r="E84" s="50"/>
      <c r="F84" s="81"/>
      <c r="G84" s="81"/>
      <c r="H84" s="50"/>
      <c r="I84" s="50"/>
      <c r="J84" s="50"/>
    </row>
    <row r="85" spans="1:10">
      <c r="A85" s="596"/>
      <c r="B85" s="50"/>
      <c r="C85" s="50"/>
      <c r="D85" s="50"/>
      <c r="E85" s="50"/>
      <c r="F85" s="81"/>
      <c r="G85" s="81"/>
      <c r="H85" s="50"/>
      <c r="I85" s="50"/>
      <c r="J85" s="50"/>
    </row>
    <row r="86" spans="1:10">
      <c r="A86" s="596"/>
      <c r="B86" s="50"/>
      <c r="C86" s="50"/>
      <c r="D86" s="50"/>
      <c r="E86" s="50"/>
      <c r="F86" s="81"/>
      <c r="G86" s="81"/>
      <c r="H86" s="72"/>
      <c r="I86" s="50"/>
      <c r="J86" s="50"/>
    </row>
    <row r="87" spans="1:10" ht="15.5">
      <c r="A87" s="596"/>
      <c r="B87" s="50"/>
      <c r="C87" s="50"/>
      <c r="D87" s="50"/>
      <c r="E87" s="50"/>
      <c r="F87" s="81"/>
      <c r="G87" s="81"/>
      <c r="H87" s="72"/>
      <c r="I87" s="82"/>
      <c r="J87" s="50"/>
    </row>
    <row r="88" spans="1:10" ht="15.5">
      <c r="A88" s="596"/>
      <c r="B88" s="50"/>
      <c r="C88" s="50"/>
      <c r="D88" s="50"/>
      <c r="E88" s="50"/>
      <c r="F88" s="81"/>
      <c r="G88" s="81"/>
      <c r="H88" s="72"/>
      <c r="I88" s="82"/>
      <c r="J88" s="50"/>
    </row>
    <row r="89" spans="1:10">
      <c r="A89" s="596"/>
      <c r="B89" s="50"/>
      <c r="C89" s="50"/>
      <c r="D89" s="50"/>
      <c r="E89" s="50"/>
      <c r="F89" s="81"/>
      <c r="G89" s="81"/>
      <c r="H89" s="72"/>
      <c r="I89" s="50"/>
      <c r="J89" s="50"/>
    </row>
    <row r="90" spans="1:10">
      <c r="A90" s="596"/>
      <c r="B90" s="50"/>
      <c r="C90" s="50"/>
      <c r="D90" s="50"/>
      <c r="E90" s="50"/>
      <c r="F90" s="81"/>
      <c r="G90" s="81"/>
      <c r="H90" s="50"/>
      <c r="I90" s="50"/>
      <c r="J90" s="50"/>
    </row>
    <row r="91" spans="1:10">
      <c r="A91" s="596"/>
      <c r="B91" s="50"/>
      <c r="C91" s="50"/>
      <c r="D91" s="50"/>
      <c r="E91" s="50"/>
      <c r="F91" s="81"/>
      <c r="G91" s="81"/>
      <c r="H91" s="50"/>
      <c r="I91" s="50"/>
      <c r="J91" s="50"/>
    </row>
    <row r="92" spans="1:10">
      <c r="A92" s="596"/>
      <c r="B92" s="50"/>
      <c r="C92" s="50"/>
      <c r="D92" s="50"/>
      <c r="E92" s="50"/>
      <c r="F92" s="81"/>
      <c r="G92" s="81"/>
      <c r="H92" s="50"/>
      <c r="I92" s="50"/>
      <c r="J92" s="50"/>
    </row>
    <row r="93" spans="1:10">
      <c r="A93" s="596"/>
      <c r="B93" s="50"/>
      <c r="C93" s="50"/>
      <c r="D93" s="50"/>
      <c r="E93" s="50"/>
      <c r="F93" s="81"/>
      <c r="G93" s="81"/>
      <c r="H93" s="50"/>
      <c r="I93" s="50"/>
      <c r="J93" s="50"/>
    </row>
    <row r="94" spans="1:10">
      <c r="A94" s="596"/>
      <c r="B94" s="50"/>
      <c r="C94" s="50"/>
      <c r="D94" s="50"/>
      <c r="E94" s="50"/>
      <c r="F94" s="81"/>
      <c r="G94" s="81"/>
      <c r="H94" s="50"/>
      <c r="I94" s="50"/>
      <c r="J94" s="50"/>
    </row>
    <row r="95" spans="1:10">
      <c r="A95" s="597"/>
      <c r="B95" s="83"/>
      <c r="C95" s="50"/>
      <c r="D95" s="50"/>
      <c r="E95" s="50"/>
      <c r="F95" s="71"/>
      <c r="G95" s="71"/>
      <c r="H95" s="72"/>
      <c r="I95" s="50"/>
    </row>
    <row r="96" spans="1:10">
      <c r="A96" s="597"/>
      <c r="B96" s="83"/>
      <c r="C96" s="50"/>
      <c r="D96" s="50"/>
      <c r="E96" s="50"/>
      <c r="F96" s="71"/>
      <c r="G96" s="71"/>
      <c r="H96" s="76"/>
      <c r="I96" s="50"/>
    </row>
    <row r="97" spans="1:9">
      <c r="A97" s="597"/>
      <c r="B97" s="83"/>
      <c r="C97" s="50"/>
      <c r="D97" s="50"/>
      <c r="E97" s="50"/>
      <c r="F97" s="71"/>
      <c r="G97" s="71"/>
      <c r="H97" s="76"/>
      <c r="I97" s="50"/>
    </row>
    <row r="98" spans="1:9">
      <c r="A98" s="597"/>
      <c r="B98" s="83"/>
      <c r="C98" s="50"/>
      <c r="D98" s="50"/>
      <c r="E98" s="50"/>
      <c r="F98" s="71"/>
      <c r="G98" s="71"/>
      <c r="H98" s="76"/>
      <c r="I98" s="50"/>
    </row>
    <row r="99" spans="1:9">
      <c r="A99" s="597"/>
      <c r="B99" s="83"/>
      <c r="C99" s="50"/>
      <c r="D99" s="50"/>
      <c r="E99" s="50"/>
      <c r="F99" s="71"/>
      <c r="G99" s="71"/>
      <c r="H99" s="72"/>
      <c r="I99" s="50"/>
    </row>
    <row r="100" spans="1:9">
      <c r="A100" s="597"/>
      <c r="B100" s="83"/>
      <c r="C100" s="50"/>
      <c r="D100" s="50"/>
      <c r="E100" s="50"/>
      <c r="F100" s="71"/>
      <c r="G100" s="71"/>
      <c r="H100" s="76"/>
      <c r="I100" s="50"/>
    </row>
    <row r="101" spans="1:9">
      <c r="A101" s="597"/>
      <c r="B101" s="83"/>
      <c r="C101" s="50"/>
      <c r="D101" s="50"/>
      <c r="E101" s="50"/>
      <c r="F101" s="71"/>
      <c r="G101" s="71"/>
      <c r="H101" s="76"/>
      <c r="I101" s="50"/>
    </row>
    <row r="102" spans="1:9">
      <c r="A102" s="597"/>
      <c r="B102" s="83"/>
      <c r="C102" s="50"/>
      <c r="D102" s="50"/>
      <c r="E102" s="50"/>
      <c r="F102" s="71"/>
      <c r="G102" s="71"/>
      <c r="H102" s="76"/>
      <c r="I102" s="50"/>
    </row>
    <row r="103" spans="1:9">
      <c r="A103" s="597"/>
      <c r="B103" s="83"/>
      <c r="C103" s="50"/>
      <c r="D103" s="50"/>
      <c r="E103" s="50"/>
      <c r="F103" s="71"/>
      <c r="G103" s="71"/>
      <c r="H103" s="76"/>
      <c r="I103" s="50"/>
    </row>
    <row r="104" spans="1:9">
      <c r="A104" s="597"/>
      <c r="B104" s="83"/>
      <c r="C104" s="84"/>
      <c r="D104" s="84"/>
      <c r="E104" s="84"/>
      <c r="F104" s="71"/>
      <c r="G104" s="71"/>
      <c r="H104" s="76"/>
      <c r="I104" s="50"/>
    </row>
    <row r="105" spans="1:9">
      <c r="A105" s="597"/>
      <c r="B105" s="83"/>
      <c r="C105" s="84"/>
      <c r="D105" s="84"/>
      <c r="E105" s="84"/>
      <c r="F105" s="71"/>
      <c r="G105" s="71"/>
      <c r="H105" s="76"/>
      <c r="I105" s="50"/>
    </row>
    <row r="106" spans="1:9">
      <c r="A106" s="597"/>
      <c r="B106" s="83"/>
      <c r="C106" s="50"/>
      <c r="D106" s="50"/>
      <c r="E106" s="50"/>
      <c r="F106" s="71"/>
      <c r="G106" s="71"/>
      <c r="H106" s="76"/>
      <c r="I106" s="50"/>
    </row>
    <row r="107" spans="1:9">
      <c r="A107" s="597"/>
      <c r="B107" s="83"/>
      <c r="C107" s="50"/>
      <c r="D107" s="50"/>
      <c r="E107" s="50"/>
      <c r="F107" s="71"/>
      <c r="G107" s="71"/>
      <c r="H107" s="76"/>
      <c r="I107" s="50"/>
    </row>
    <row r="108" spans="1:9">
      <c r="A108" s="597"/>
      <c r="B108" s="83"/>
      <c r="C108" s="50"/>
      <c r="D108" s="50"/>
      <c r="E108" s="50"/>
      <c r="F108" s="71"/>
      <c r="G108" s="71"/>
      <c r="H108" s="76"/>
      <c r="I108" s="50"/>
    </row>
    <row r="109" spans="1:9">
      <c r="A109" s="597"/>
      <c r="B109" s="83"/>
      <c r="C109" s="50"/>
      <c r="D109" s="50"/>
      <c r="E109" s="50"/>
      <c r="F109" s="71"/>
      <c r="G109" s="71"/>
      <c r="H109" s="85"/>
      <c r="I109" s="50"/>
    </row>
    <row r="110" spans="1:9">
      <c r="A110" s="597"/>
      <c r="B110" s="83"/>
      <c r="C110" s="50"/>
      <c r="D110" s="50"/>
      <c r="E110" s="50"/>
      <c r="F110" s="71"/>
      <c r="G110" s="71"/>
      <c r="H110" s="76"/>
      <c r="I110" s="50"/>
    </row>
    <row r="111" spans="1:9">
      <c r="A111" s="597"/>
      <c r="B111" s="83"/>
      <c r="C111" s="50"/>
      <c r="D111" s="50"/>
      <c r="E111" s="50"/>
      <c r="F111" s="71"/>
      <c r="G111" s="71"/>
      <c r="H111" s="76"/>
      <c r="I111" s="50"/>
    </row>
    <row r="112" spans="1:9">
      <c r="A112" s="597"/>
      <c r="B112" s="83"/>
      <c r="C112" s="50"/>
      <c r="D112" s="50"/>
      <c r="E112" s="50"/>
      <c r="F112" s="71"/>
      <c r="G112" s="71"/>
      <c r="H112" s="72"/>
      <c r="I112" s="50"/>
    </row>
    <row r="113" spans="1:9">
      <c r="A113" s="597"/>
      <c r="B113" s="83"/>
      <c r="C113" s="50"/>
      <c r="D113" s="50"/>
      <c r="E113" s="50"/>
      <c r="F113" s="71"/>
      <c r="G113" s="71"/>
      <c r="H113" s="76"/>
      <c r="I113" s="50"/>
    </row>
    <row r="114" spans="1:9">
      <c r="A114" s="597"/>
      <c r="B114" s="83"/>
      <c r="C114" s="50"/>
      <c r="D114" s="50"/>
      <c r="E114" s="50"/>
      <c r="F114" s="71"/>
      <c r="G114" s="71"/>
      <c r="H114" s="76"/>
      <c r="I114" s="50"/>
    </row>
    <row r="115" spans="1:9" ht="14.5">
      <c r="A115" s="593"/>
      <c r="B115" s="86"/>
      <c r="C115" s="86"/>
      <c r="D115" s="86"/>
      <c r="E115" s="86"/>
      <c r="F115" s="87"/>
      <c r="G115" s="87"/>
      <c r="H115" s="72"/>
      <c r="I115" s="88"/>
    </row>
    <row r="116" spans="1:9" ht="14.5">
      <c r="A116" s="593"/>
      <c r="B116" s="86"/>
      <c r="C116" s="86"/>
      <c r="D116" s="86"/>
      <c r="E116" s="86"/>
      <c r="F116" s="87"/>
      <c r="G116" s="87"/>
      <c r="H116" s="86"/>
      <c r="I116" s="88"/>
    </row>
    <row r="117" spans="1:9" ht="14.5">
      <c r="B117" s="86"/>
      <c r="C117" s="89"/>
      <c r="D117" s="89"/>
      <c r="E117" s="89"/>
      <c r="F117" s="71"/>
      <c r="G117" s="71"/>
      <c r="H117" s="90"/>
      <c r="I117" s="596"/>
    </row>
    <row r="118" spans="1:9" ht="14.5">
      <c r="B118" s="86"/>
      <c r="C118" s="89"/>
      <c r="D118" s="89"/>
      <c r="E118" s="89"/>
      <c r="F118" s="71"/>
      <c r="G118" s="71"/>
      <c r="H118" s="91"/>
      <c r="I118" s="602"/>
    </row>
    <row r="119" spans="1:9" ht="14.5">
      <c r="B119" s="86"/>
      <c r="C119" s="89"/>
      <c r="D119" s="89"/>
      <c r="E119" s="89"/>
      <c r="F119" s="71"/>
      <c r="G119" s="71"/>
      <c r="H119" s="91"/>
      <c r="I119" s="602"/>
    </row>
    <row r="120" spans="1:9" ht="14.5">
      <c r="B120" s="86"/>
      <c r="C120" s="50"/>
      <c r="D120" s="50"/>
      <c r="E120" s="50"/>
      <c r="F120" s="71"/>
      <c r="G120" s="71"/>
      <c r="H120" s="90"/>
      <c r="I120" s="602"/>
    </row>
    <row r="121" spans="1:9" ht="14.5">
      <c r="B121" s="86"/>
      <c r="C121" s="89"/>
      <c r="D121" s="89"/>
      <c r="E121" s="89"/>
      <c r="F121" s="71"/>
      <c r="G121" s="71"/>
      <c r="H121" s="91"/>
      <c r="I121" s="602"/>
    </row>
    <row r="122" spans="1:9" ht="14.5">
      <c r="B122" s="86"/>
      <c r="C122" s="50"/>
      <c r="D122" s="50"/>
      <c r="E122" s="50"/>
      <c r="F122" s="71"/>
      <c r="G122" s="71"/>
      <c r="H122" s="90"/>
      <c r="I122" s="602"/>
    </row>
    <row r="123" spans="1:9" ht="14.5">
      <c r="B123" s="86"/>
      <c r="C123" s="92"/>
      <c r="D123" s="92"/>
      <c r="E123" s="92"/>
      <c r="F123" s="71"/>
      <c r="G123" s="71"/>
      <c r="H123" s="91"/>
      <c r="I123" s="602"/>
    </row>
    <row r="124" spans="1:9" ht="14.5">
      <c r="B124" s="86"/>
      <c r="C124" s="92"/>
      <c r="D124" s="92"/>
      <c r="E124" s="92"/>
      <c r="F124" s="71"/>
      <c r="G124" s="71"/>
      <c r="H124" s="91"/>
      <c r="I124" s="602"/>
    </row>
    <row r="125" spans="1:9" ht="14.5">
      <c r="B125" s="86"/>
      <c r="C125" s="92"/>
      <c r="D125" s="92"/>
      <c r="E125" s="92"/>
      <c r="F125" s="71"/>
      <c r="G125" s="71"/>
      <c r="H125" s="91"/>
      <c r="I125" s="602"/>
    </row>
    <row r="126" spans="1:9" ht="14.5">
      <c r="B126" s="86"/>
      <c r="C126" s="92"/>
      <c r="D126" s="92"/>
      <c r="E126" s="92"/>
      <c r="F126" s="71"/>
      <c r="G126" s="71"/>
      <c r="H126" s="91"/>
      <c r="I126" s="602"/>
    </row>
    <row r="127" spans="1:9" ht="14.5">
      <c r="B127" s="86"/>
      <c r="C127" s="92"/>
      <c r="D127" s="92"/>
      <c r="E127" s="92"/>
      <c r="F127" s="71"/>
      <c r="G127" s="71"/>
      <c r="H127" s="91"/>
      <c r="I127" s="602"/>
    </row>
    <row r="128" spans="1:9" ht="14.5">
      <c r="B128" s="86"/>
      <c r="C128" s="50"/>
      <c r="D128" s="50"/>
      <c r="E128" s="50"/>
      <c r="F128" s="71"/>
      <c r="G128" s="71"/>
      <c r="H128" s="91"/>
      <c r="I128" s="602"/>
    </row>
    <row r="129" spans="2:9" ht="14.5">
      <c r="B129" s="86"/>
      <c r="C129" s="89"/>
      <c r="D129" s="89"/>
      <c r="E129" s="89"/>
      <c r="F129" s="71"/>
      <c r="G129" s="71"/>
      <c r="H129" s="91"/>
      <c r="I129" s="50"/>
    </row>
    <row r="130" spans="2:9" ht="14.5">
      <c r="B130" s="86"/>
      <c r="C130" s="93"/>
      <c r="D130" s="93"/>
      <c r="E130" s="93"/>
      <c r="F130" s="71"/>
      <c r="G130" s="71"/>
      <c r="H130" s="92"/>
      <c r="I130" s="596"/>
    </row>
    <row r="131" spans="2:9" ht="14.5">
      <c r="B131" s="86"/>
      <c r="C131" s="93"/>
      <c r="D131" s="93"/>
      <c r="E131" s="93"/>
      <c r="F131" s="71"/>
      <c r="G131" s="71"/>
      <c r="H131" s="94"/>
      <c r="I131" s="602"/>
    </row>
    <row r="132" spans="2:9" ht="14.5">
      <c r="B132" s="86"/>
      <c r="C132" s="93"/>
      <c r="D132" s="93"/>
      <c r="E132" s="93"/>
      <c r="F132" s="71"/>
      <c r="G132" s="71"/>
      <c r="H132" s="94"/>
      <c r="I132" s="602"/>
    </row>
    <row r="133" spans="2:9" ht="14.5">
      <c r="B133" s="86"/>
      <c r="C133" s="50"/>
      <c r="D133" s="50"/>
      <c r="E133" s="50"/>
      <c r="F133" s="71"/>
      <c r="G133" s="71"/>
      <c r="H133" s="94"/>
      <c r="I133" s="596"/>
    </row>
    <row r="134" spans="2:9" ht="14.5">
      <c r="B134" s="86"/>
      <c r="C134" s="50"/>
      <c r="D134" s="50"/>
      <c r="E134" s="50"/>
      <c r="F134" s="71"/>
      <c r="G134" s="71"/>
      <c r="H134" s="94"/>
      <c r="I134" s="602"/>
    </row>
    <row r="135" spans="2:9" ht="14.5">
      <c r="B135" s="86"/>
      <c r="C135" s="50"/>
      <c r="D135" s="50"/>
      <c r="E135" s="50"/>
      <c r="F135" s="71"/>
      <c r="G135" s="71"/>
      <c r="H135" s="94"/>
      <c r="I135" s="602"/>
    </row>
    <row r="136" spans="2:9" ht="14.5">
      <c r="B136" s="86"/>
      <c r="C136" s="50"/>
      <c r="D136" s="50"/>
      <c r="E136" s="50"/>
      <c r="F136" s="71"/>
      <c r="G136" s="71"/>
      <c r="H136" s="94"/>
      <c r="I136" s="596"/>
    </row>
    <row r="137" spans="2:9" ht="14.5">
      <c r="B137" s="86"/>
      <c r="C137" s="50"/>
      <c r="D137" s="50"/>
      <c r="E137" s="50"/>
      <c r="F137" s="71"/>
      <c r="G137" s="71"/>
      <c r="H137" s="94"/>
      <c r="I137" s="602"/>
    </row>
    <row r="138" spans="2:9" ht="14.5">
      <c r="B138" s="86"/>
      <c r="C138" s="50"/>
      <c r="D138" s="50"/>
      <c r="E138" s="50"/>
      <c r="F138" s="71"/>
      <c r="G138" s="71"/>
      <c r="H138" s="94"/>
      <c r="I138" s="602"/>
    </row>
    <row r="139" spans="2:9" ht="14.5">
      <c r="B139" s="86"/>
      <c r="C139" s="50"/>
      <c r="D139" s="50"/>
      <c r="E139" s="50"/>
      <c r="F139" s="71"/>
      <c r="G139" s="71"/>
      <c r="H139" s="94"/>
      <c r="I139" s="602"/>
    </row>
    <row r="140" spans="2:9" ht="14.5">
      <c r="B140" s="86"/>
      <c r="C140" s="50"/>
      <c r="D140" s="50"/>
      <c r="E140" s="50"/>
      <c r="F140" s="71"/>
      <c r="G140" s="71"/>
      <c r="H140" s="94"/>
      <c r="I140" s="602"/>
    </row>
    <row r="141" spans="2:9" ht="14.5">
      <c r="B141" s="86"/>
      <c r="C141" s="50"/>
      <c r="D141" s="50"/>
      <c r="E141" s="50"/>
      <c r="F141" s="71"/>
      <c r="G141" s="71"/>
      <c r="H141" s="94"/>
      <c r="I141" s="50"/>
    </row>
    <row r="142" spans="2:9" ht="14.5">
      <c r="B142" s="86"/>
      <c r="C142" s="50"/>
      <c r="D142" s="50"/>
      <c r="E142" s="50"/>
      <c r="F142" s="71"/>
      <c r="G142" s="71"/>
      <c r="H142" s="94"/>
      <c r="I142" s="95"/>
    </row>
    <row r="143" spans="2:9" ht="14.5">
      <c r="B143" s="86"/>
      <c r="C143" s="50"/>
      <c r="D143" s="50"/>
      <c r="E143" s="50"/>
      <c r="F143" s="71"/>
      <c r="G143" s="71"/>
      <c r="H143" s="94"/>
      <c r="I143" s="50"/>
    </row>
    <row r="144" spans="2:9" ht="14.5">
      <c r="B144" s="86"/>
      <c r="C144" s="50"/>
      <c r="D144" s="50"/>
      <c r="E144" s="50"/>
      <c r="F144" s="71"/>
      <c r="G144" s="71"/>
      <c r="H144" s="94"/>
      <c r="I144" s="50"/>
    </row>
    <row r="145" spans="2:9" ht="14.5">
      <c r="B145" s="86"/>
      <c r="C145" s="50"/>
      <c r="D145" s="50"/>
      <c r="E145" s="50"/>
      <c r="F145" s="71"/>
      <c r="G145" s="71"/>
      <c r="H145" s="94"/>
      <c r="I145" s="50"/>
    </row>
    <row r="146" spans="2:9" ht="14.5">
      <c r="B146" s="86"/>
      <c r="C146" s="50"/>
      <c r="D146" s="50"/>
      <c r="E146" s="50"/>
      <c r="F146" s="71"/>
      <c r="G146" s="71"/>
      <c r="H146" s="94"/>
      <c r="I146" s="596"/>
    </row>
    <row r="147" spans="2:9" ht="14.5">
      <c r="B147" s="86"/>
      <c r="C147" s="50"/>
      <c r="D147" s="50"/>
      <c r="E147" s="50"/>
      <c r="F147" s="71"/>
      <c r="G147" s="71"/>
      <c r="H147" s="94"/>
      <c r="I147" s="602"/>
    </row>
    <row r="148" spans="2:9" ht="14.5">
      <c r="B148" s="86"/>
      <c r="C148" s="50"/>
      <c r="D148" s="50"/>
      <c r="E148" s="50"/>
      <c r="F148" s="71"/>
      <c r="G148" s="71"/>
      <c r="H148" s="94"/>
      <c r="I148" s="596"/>
    </row>
    <row r="149" spans="2:9" ht="14.5">
      <c r="B149" s="86"/>
      <c r="C149" s="50"/>
      <c r="D149" s="50"/>
      <c r="E149" s="50"/>
      <c r="F149" s="71"/>
      <c r="G149" s="71"/>
      <c r="H149" s="94"/>
      <c r="I149" s="602"/>
    </row>
    <row r="150" spans="2:9" ht="14.5">
      <c r="B150" s="86"/>
      <c r="C150" s="50"/>
      <c r="D150" s="50"/>
      <c r="E150" s="50"/>
      <c r="F150" s="71"/>
      <c r="G150" s="71"/>
      <c r="H150" s="94"/>
      <c r="I150" s="602"/>
    </row>
    <row r="151" spans="2:9" ht="14.5">
      <c r="B151" s="86"/>
      <c r="C151" s="50"/>
      <c r="D151" s="50"/>
      <c r="E151" s="50"/>
      <c r="F151" s="71"/>
      <c r="G151" s="71"/>
      <c r="H151" s="94"/>
      <c r="I151" s="602"/>
    </row>
    <row r="152" spans="2:9" ht="14.5">
      <c r="B152" s="86"/>
      <c r="C152" s="50"/>
      <c r="D152" s="50"/>
      <c r="E152" s="50"/>
      <c r="F152" s="71"/>
      <c r="G152" s="71"/>
      <c r="H152" s="94"/>
      <c r="I152" s="602"/>
    </row>
    <row r="153" spans="2:9" ht="14.5">
      <c r="B153" s="86"/>
      <c r="C153" s="50"/>
      <c r="D153" s="50"/>
      <c r="E153" s="50"/>
      <c r="F153" s="71"/>
      <c r="G153" s="71"/>
      <c r="H153" s="94"/>
      <c r="I153" s="602"/>
    </row>
    <row r="154" spans="2:9" ht="14.5">
      <c r="B154" s="86"/>
      <c r="C154" s="50"/>
      <c r="D154" s="50"/>
      <c r="E154" s="50"/>
      <c r="F154" s="71"/>
      <c r="G154" s="71"/>
      <c r="H154" s="94"/>
      <c r="I154" s="602"/>
    </row>
    <row r="155" spans="2:9" ht="14.5">
      <c r="B155" s="86"/>
      <c r="C155" s="50"/>
      <c r="D155" s="50"/>
      <c r="E155" s="50"/>
      <c r="F155" s="71"/>
      <c r="G155" s="71"/>
      <c r="H155" s="94"/>
      <c r="I155" s="602"/>
    </row>
    <row r="156" spans="2:9" ht="14.5">
      <c r="B156" s="86"/>
      <c r="C156" s="50"/>
      <c r="D156" s="50"/>
      <c r="E156" s="50"/>
      <c r="F156" s="71"/>
      <c r="G156" s="71"/>
      <c r="H156" s="94"/>
      <c r="I156" s="602"/>
    </row>
    <row r="157" spans="2:9" ht="14.5">
      <c r="B157" s="86"/>
      <c r="C157" s="50"/>
      <c r="D157" s="50"/>
      <c r="E157" s="50"/>
      <c r="F157" s="71"/>
      <c r="G157" s="71"/>
      <c r="H157" s="94"/>
      <c r="I157" s="602"/>
    </row>
    <row r="158" spans="2:9" ht="14.5">
      <c r="B158" s="86"/>
      <c r="C158" s="50"/>
      <c r="D158" s="50"/>
      <c r="E158" s="50"/>
      <c r="F158" s="71"/>
      <c r="G158" s="71"/>
      <c r="H158" s="94"/>
      <c r="I158" s="602"/>
    </row>
    <row r="159" spans="2:9" ht="14.5">
      <c r="B159" s="86"/>
      <c r="C159" s="50"/>
      <c r="D159" s="50"/>
      <c r="E159" s="50"/>
      <c r="F159" s="71"/>
      <c r="G159" s="71"/>
      <c r="H159" s="94"/>
      <c r="I159" s="602"/>
    </row>
    <row r="160" spans="2:9" ht="14.5">
      <c r="B160" s="86"/>
      <c r="C160" s="50"/>
      <c r="D160" s="50"/>
      <c r="E160" s="50"/>
      <c r="F160" s="71"/>
      <c r="G160" s="71"/>
      <c r="H160" s="94"/>
      <c r="I160" s="602"/>
    </row>
    <row r="161" spans="1:9" ht="14.5">
      <c r="B161" s="86"/>
      <c r="C161" s="50"/>
      <c r="D161" s="50"/>
      <c r="E161" s="50"/>
      <c r="F161" s="71"/>
      <c r="G161" s="71"/>
      <c r="H161" s="94"/>
      <c r="I161" s="602"/>
    </row>
    <row r="162" spans="1:9" ht="14.5">
      <c r="B162" s="86"/>
      <c r="C162" s="50"/>
      <c r="D162" s="50"/>
      <c r="E162" s="50"/>
      <c r="F162" s="71"/>
      <c r="G162" s="71"/>
      <c r="H162" s="94"/>
      <c r="I162" s="602"/>
    </row>
    <row r="163" spans="1:9" ht="14.5">
      <c r="B163" s="86"/>
      <c r="C163" s="50"/>
      <c r="D163" s="50"/>
      <c r="E163" s="50"/>
      <c r="F163" s="71"/>
      <c r="G163" s="71"/>
      <c r="H163" s="94"/>
      <c r="I163" s="596"/>
    </row>
    <row r="164" spans="1:9" ht="14.5">
      <c r="B164" s="86"/>
      <c r="C164" s="96"/>
      <c r="D164" s="96"/>
      <c r="E164" s="96"/>
      <c r="F164" s="71"/>
      <c r="G164" s="71"/>
      <c r="H164" s="94"/>
      <c r="I164" s="602"/>
    </row>
    <row r="165" spans="1:9" ht="14.5">
      <c r="B165" s="86"/>
      <c r="C165" s="96"/>
      <c r="D165" s="96"/>
      <c r="E165" s="96"/>
      <c r="F165" s="71"/>
      <c r="G165" s="71"/>
      <c r="H165" s="94"/>
      <c r="I165" s="602"/>
    </row>
    <row r="166" spans="1:9" ht="14.5">
      <c r="B166" s="86"/>
      <c r="C166" s="96"/>
      <c r="D166" s="96"/>
      <c r="E166" s="96"/>
      <c r="F166" s="71"/>
      <c r="G166" s="71"/>
      <c r="H166" s="94"/>
      <c r="I166" s="602"/>
    </row>
    <row r="167" spans="1:9" ht="14.5">
      <c r="B167" s="86"/>
      <c r="C167" s="50"/>
      <c r="D167" s="50"/>
      <c r="E167" s="50"/>
      <c r="F167" s="71"/>
      <c r="G167" s="71"/>
      <c r="H167" s="94"/>
      <c r="I167" s="50"/>
    </row>
    <row r="168" spans="1:9" ht="14.5">
      <c r="B168" s="86"/>
      <c r="C168" s="50"/>
      <c r="D168" s="50"/>
      <c r="E168" s="50"/>
      <c r="F168" s="71"/>
      <c r="G168" s="71"/>
      <c r="H168" s="94"/>
      <c r="I168" s="50"/>
    </row>
    <row r="169" spans="1:9" ht="14.5">
      <c r="B169" s="86"/>
      <c r="C169" s="50"/>
      <c r="D169" s="50"/>
      <c r="E169" s="50"/>
      <c r="F169" s="71"/>
      <c r="G169" s="71"/>
      <c r="H169" s="94"/>
      <c r="I169" s="50"/>
    </row>
    <row r="170" spans="1:9" ht="14.5">
      <c r="B170" s="86"/>
      <c r="C170" s="97"/>
      <c r="D170" s="97"/>
      <c r="E170" s="97"/>
      <c r="F170" s="71"/>
      <c r="G170" s="71"/>
      <c r="H170" s="98"/>
      <c r="I170" s="50"/>
    </row>
    <row r="171" spans="1:9" ht="14.5">
      <c r="B171" s="86"/>
      <c r="C171" s="97"/>
      <c r="D171" s="97"/>
      <c r="E171" s="97"/>
      <c r="F171" s="71"/>
      <c r="G171" s="71"/>
      <c r="H171" s="98"/>
      <c r="I171" s="50"/>
    </row>
    <row r="172" spans="1:9" ht="15.5">
      <c r="A172" s="50"/>
      <c r="B172" s="99"/>
      <c r="C172" s="99"/>
      <c r="D172" s="99"/>
      <c r="E172" s="99"/>
      <c r="F172" s="100"/>
      <c r="G172" s="100"/>
      <c r="H172" s="99"/>
      <c r="I172" s="99"/>
    </row>
    <row r="173" spans="1:9" ht="15.5">
      <c r="A173" s="70"/>
      <c r="B173" s="99"/>
      <c r="C173" s="99"/>
      <c r="D173" s="99"/>
      <c r="E173" s="99"/>
      <c r="F173" s="100"/>
      <c r="G173" s="100"/>
      <c r="H173" s="101"/>
      <c r="I173" s="99"/>
    </row>
    <row r="174" spans="1:9" ht="15.5">
      <c r="A174" s="70"/>
      <c r="B174" s="99"/>
      <c r="C174" s="99"/>
      <c r="D174" s="99"/>
      <c r="E174" s="99"/>
      <c r="F174" s="100"/>
      <c r="G174" s="100"/>
      <c r="H174" s="101"/>
      <c r="I174" s="99"/>
    </row>
    <row r="175" spans="1:9" ht="15.5">
      <c r="A175" s="70"/>
      <c r="B175" s="99"/>
      <c r="C175" s="99"/>
      <c r="D175" s="99"/>
      <c r="E175" s="99"/>
      <c r="F175" s="100"/>
      <c r="G175" s="100"/>
      <c r="H175" s="101"/>
      <c r="I175" s="99"/>
    </row>
    <row r="176" spans="1:9" ht="15.5">
      <c r="A176" s="70"/>
      <c r="B176" s="99"/>
      <c r="C176" s="99"/>
      <c r="D176" s="99"/>
      <c r="E176" s="99"/>
      <c r="F176" s="100"/>
      <c r="G176" s="100"/>
      <c r="H176" s="101"/>
      <c r="I176" s="99"/>
    </row>
    <row r="177" spans="1:9" ht="15.5">
      <c r="A177" s="70"/>
      <c r="B177" s="99"/>
      <c r="C177" s="99"/>
      <c r="D177" s="99"/>
      <c r="E177" s="99"/>
      <c r="F177" s="100"/>
      <c r="G177" s="100"/>
      <c r="H177" s="72"/>
      <c r="I177" s="99"/>
    </row>
    <row r="178" spans="1:9" ht="15.5">
      <c r="A178" s="70"/>
      <c r="B178" s="99"/>
      <c r="C178" s="99"/>
      <c r="D178" s="99"/>
      <c r="E178" s="99"/>
      <c r="F178" s="100"/>
      <c r="G178" s="100"/>
      <c r="H178" s="101"/>
      <c r="I178" s="99"/>
    </row>
    <row r="179" spans="1:9" ht="15.5">
      <c r="A179" s="70"/>
      <c r="B179" s="99"/>
      <c r="C179" s="99"/>
      <c r="D179" s="99"/>
      <c r="E179" s="99"/>
      <c r="F179" s="100"/>
      <c r="G179" s="100"/>
      <c r="H179" s="101"/>
      <c r="I179" s="99"/>
    </row>
    <row r="180" spans="1:9" ht="15.5">
      <c r="A180" s="70"/>
      <c r="B180" s="99"/>
      <c r="C180" s="99"/>
      <c r="D180" s="99"/>
      <c r="E180" s="99"/>
      <c r="F180" s="100"/>
      <c r="G180" s="100"/>
      <c r="H180" s="101"/>
      <c r="I180" s="99"/>
    </row>
    <row r="181" spans="1:9" ht="15.5">
      <c r="A181" s="70"/>
      <c r="B181" s="99"/>
      <c r="C181" s="99"/>
      <c r="D181" s="99"/>
      <c r="E181" s="99"/>
      <c r="F181" s="100"/>
      <c r="G181" s="100"/>
      <c r="H181" s="101"/>
      <c r="I181" s="99"/>
    </row>
    <row r="182" spans="1:9" ht="15.5">
      <c r="A182" s="70"/>
      <c r="B182" s="99"/>
      <c r="C182" s="99"/>
      <c r="D182" s="99"/>
      <c r="E182" s="99"/>
      <c r="F182" s="100"/>
      <c r="G182" s="100"/>
      <c r="H182" s="101"/>
      <c r="I182" s="99"/>
    </row>
    <row r="183" spans="1:9" ht="15.5">
      <c r="A183" s="70"/>
      <c r="B183" s="99"/>
      <c r="C183" s="99"/>
      <c r="D183" s="99"/>
      <c r="E183" s="99"/>
      <c r="F183" s="100"/>
      <c r="G183" s="100"/>
      <c r="H183" s="101"/>
      <c r="I183" s="99"/>
    </row>
    <row r="184" spans="1:9" ht="15.5">
      <c r="A184" s="70"/>
      <c r="B184" s="99"/>
      <c r="C184" s="99"/>
      <c r="D184" s="99"/>
      <c r="E184" s="99"/>
      <c r="F184" s="100"/>
      <c r="G184" s="100"/>
      <c r="H184" s="101"/>
      <c r="I184" s="99"/>
    </row>
    <row r="185" spans="1:9" ht="15.5">
      <c r="A185" s="70"/>
      <c r="B185" s="99"/>
      <c r="C185" s="99"/>
      <c r="D185" s="99"/>
      <c r="E185" s="99"/>
      <c r="F185" s="100"/>
      <c r="G185" s="100"/>
      <c r="H185" s="101"/>
      <c r="I185" s="99"/>
    </row>
    <row r="186" spans="1:9" ht="15.5">
      <c r="A186" s="70"/>
      <c r="B186" s="603"/>
      <c r="C186" s="603"/>
      <c r="D186" s="99"/>
      <c r="E186" s="99"/>
      <c r="F186" s="604"/>
      <c r="G186" s="100"/>
      <c r="H186" s="72"/>
      <c r="I186" s="603"/>
    </row>
    <row r="187" spans="1:9" ht="15.5">
      <c r="A187" s="70"/>
      <c r="B187" s="603"/>
      <c r="C187" s="603"/>
      <c r="D187" s="99"/>
      <c r="E187" s="99"/>
      <c r="F187" s="604"/>
      <c r="G187" s="100"/>
      <c r="H187" s="72"/>
      <c r="I187" s="603"/>
    </row>
    <row r="188" spans="1:9" ht="15.5">
      <c r="A188" s="70"/>
      <c r="B188" s="99"/>
      <c r="C188" s="99"/>
      <c r="D188" s="99"/>
      <c r="E188" s="99"/>
      <c r="F188" s="100"/>
      <c r="G188" s="100"/>
      <c r="H188" s="101"/>
      <c r="I188" s="99"/>
    </row>
    <row r="189" spans="1:9" ht="15.5">
      <c r="A189" s="70"/>
      <c r="B189" s="99"/>
      <c r="C189" s="102"/>
      <c r="D189" s="102"/>
      <c r="E189" s="102"/>
      <c r="F189" s="100"/>
      <c r="G189" s="100"/>
      <c r="H189" s="101"/>
      <c r="I189" s="99"/>
    </row>
    <row r="190" spans="1:9" ht="15.5">
      <c r="A190" s="70"/>
      <c r="B190" s="99"/>
      <c r="C190" s="99"/>
      <c r="D190" s="99"/>
      <c r="E190" s="99"/>
      <c r="F190" s="100"/>
      <c r="G190" s="100"/>
      <c r="H190" s="101"/>
      <c r="I190" s="99"/>
    </row>
    <row r="191" spans="1:9" ht="15.5">
      <c r="A191" s="103"/>
      <c r="B191" s="50"/>
      <c r="C191" s="99"/>
      <c r="D191" s="99"/>
      <c r="E191" s="99"/>
      <c r="F191" s="80"/>
      <c r="G191" s="80"/>
      <c r="H191" s="104"/>
      <c r="I191" s="99"/>
    </row>
    <row r="192" spans="1:9" ht="15.5">
      <c r="B192" s="50"/>
      <c r="C192" s="99"/>
      <c r="D192" s="99"/>
      <c r="E192" s="99"/>
      <c r="F192" s="80"/>
      <c r="G192" s="80"/>
      <c r="H192" s="91"/>
      <c r="I192" s="99"/>
    </row>
    <row r="193" spans="1:10" ht="15.5">
      <c r="B193" s="50"/>
      <c r="C193" s="99"/>
      <c r="D193" s="99"/>
      <c r="E193" s="99"/>
      <c r="F193" s="80"/>
      <c r="G193" s="80"/>
      <c r="H193" s="91"/>
      <c r="I193" s="99"/>
    </row>
    <row r="194" spans="1:10" ht="15.5">
      <c r="B194" s="50"/>
      <c r="C194" s="99"/>
      <c r="D194" s="99"/>
      <c r="E194" s="99"/>
      <c r="F194" s="80"/>
      <c r="G194" s="80"/>
      <c r="H194" s="91"/>
      <c r="I194" s="99"/>
    </row>
    <row r="195" spans="1:10" ht="15.5">
      <c r="B195" s="50"/>
      <c r="C195" s="99"/>
      <c r="D195" s="99"/>
      <c r="E195" s="99"/>
      <c r="F195" s="80"/>
      <c r="G195" s="80"/>
      <c r="H195" s="91"/>
      <c r="I195" s="99"/>
    </row>
    <row r="196" spans="1:10" ht="15.5">
      <c r="B196" s="50"/>
      <c r="C196" s="105"/>
      <c r="D196" s="105"/>
      <c r="E196" s="105"/>
      <c r="F196" s="80"/>
      <c r="G196" s="80"/>
      <c r="H196" s="72"/>
      <c r="I196" s="106"/>
    </row>
    <row r="197" spans="1:10" ht="14.5">
      <c r="B197" s="50"/>
      <c r="C197" s="74"/>
      <c r="D197" s="74"/>
      <c r="E197" s="74"/>
      <c r="F197" s="107"/>
      <c r="G197" s="107"/>
      <c r="H197" s="108"/>
      <c r="I197" s="74"/>
    </row>
    <row r="198" spans="1:10" ht="14.5">
      <c r="B198" s="50"/>
      <c r="C198" s="74"/>
      <c r="D198" s="74"/>
      <c r="E198" s="74"/>
      <c r="F198" s="107"/>
      <c r="G198" s="107"/>
      <c r="H198" s="108"/>
      <c r="I198" s="74"/>
    </row>
    <row r="199" spans="1:10" ht="14.5">
      <c r="A199" s="86"/>
      <c r="B199" s="109"/>
      <c r="C199" s="88"/>
      <c r="D199" s="88"/>
      <c r="E199" s="88"/>
      <c r="F199" s="86"/>
      <c r="G199" s="86"/>
      <c r="H199" s="72"/>
      <c r="I199" s="88"/>
      <c r="J199" s="86"/>
    </row>
    <row r="200" spans="1:10" ht="14.5">
      <c r="A200" s="598"/>
      <c r="B200" s="70"/>
      <c r="C200" s="599"/>
      <c r="D200" s="70"/>
      <c r="E200" s="70"/>
      <c r="F200" s="600"/>
      <c r="G200" s="71"/>
      <c r="H200" s="72"/>
      <c r="I200" s="601"/>
    </row>
    <row r="201" spans="1:10" ht="14.5">
      <c r="A201" s="598"/>
      <c r="B201" s="70"/>
      <c r="C201" s="599"/>
      <c r="D201" s="70"/>
      <c r="E201" s="70"/>
      <c r="F201" s="600"/>
      <c r="G201" s="71"/>
      <c r="H201" s="72"/>
      <c r="I201" s="601"/>
      <c r="J201" s="74"/>
    </row>
    <row r="202" spans="1:10" ht="14.5">
      <c r="A202" s="86"/>
      <c r="B202" s="88"/>
      <c r="C202" s="88"/>
      <c r="D202" s="88"/>
      <c r="E202" s="88"/>
      <c r="F202" s="86"/>
      <c r="G202" s="86"/>
      <c r="H202" s="72"/>
      <c r="I202" s="79"/>
      <c r="J202" s="86"/>
    </row>
    <row r="203" spans="1:10" ht="14.5">
      <c r="A203" s="86"/>
      <c r="B203" s="88"/>
      <c r="C203" s="88"/>
      <c r="D203" s="88"/>
      <c r="E203" s="88"/>
      <c r="F203" s="86"/>
      <c r="G203" s="86"/>
      <c r="H203" s="72"/>
      <c r="I203" s="606"/>
      <c r="J203" s="110"/>
    </row>
    <row r="204" spans="1:10" ht="14.5">
      <c r="A204" s="86"/>
      <c r="B204" s="88"/>
      <c r="C204" s="88"/>
      <c r="D204" s="88"/>
      <c r="E204" s="88"/>
      <c r="F204" s="86"/>
      <c r="G204" s="86"/>
      <c r="H204" s="72"/>
      <c r="I204" s="606"/>
      <c r="J204" s="110"/>
    </row>
    <row r="205" spans="1:10" ht="14.5">
      <c r="A205" s="86"/>
      <c r="B205" s="88"/>
      <c r="C205" s="88"/>
      <c r="D205" s="88"/>
      <c r="E205" s="88"/>
      <c r="F205" s="86"/>
      <c r="G205" s="86"/>
      <c r="H205" s="72"/>
      <c r="I205" s="88"/>
      <c r="J205" s="86"/>
    </row>
    <row r="206" spans="1:10" ht="14.5">
      <c r="A206" s="86"/>
      <c r="B206" s="88"/>
      <c r="C206" s="88"/>
      <c r="D206" s="88"/>
      <c r="E206" s="88"/>
      <c r="F206" s="86"/>
      <c r="G206" s="86"/>
      <c r="H206" s="72"/>
      <c r="I206" s="606"/>
      <c r="J206" s="110"/>
    </row>
    <row r="207" spans="1:10" ht="14.5">
      <c r="A207" s="86"/>
      <c r="B207" s="88"/>
      <c r="C207" s="88"/>
      <c r="D207" s="88"/>
      <c r="E207" s="88"/>
      <c r="F207" s="86"/>
      <c r="G207" s="86"/>
      <c r="H207" s="72"/>
      <c r="I207" s="606"/>
      <c r="J207" s="86"/>
    </row>
    <row r="208" spans="1:10" ht="14.5">
      <c r="A208" s="86"/>
      <c r="B208" s="88"/>
      <c r="C208" s="78"/>
      <c r="D208" s="78"/>
      <c r="E208" s="78"/>
      <c r="F208" s="86"/>
      <c r="G208" s="86"/>
      <c r="H208" s="72"/>
      <c r="I208" s="88"/>
      <c r="J208" s="86"/>
    </row>
    <row r="209" spans="1:10" ht="14.5">
      <c r="A209" s="111"/>
      <c r="B209" s="88"/>
      <c r="C209" s="88"/>
      <c r="D209" s="88"/>
      <c r="E209" s="88"/>
      <c r="F209" s="86"/>
      <c r="G209" s="86"/>
      <c r="H209" s="72"/>
      <c r="I209" s="606"/>
      <c r="J209" s="86"/>
    </row>
    <row r="210" spans="1:10" ht="14.5">
      <c r="A210" s="111"/>
      <c r="B210" s="88"/>
      <c r="C210" s="88"/>
      <c r="D210" s="88"/>
      <c r="E210" s="88"/>
      <c r="F210" s="86"/>
      <c r="G210" s="86"/>
      <c r="H210" s="72"/>
      <c r="I210" s="606"/>
      <c r="J210" s="86"/>
    </row>
    <row r="211" spans="1:10" ht="14.5">
      <c r="A211" s="111"/>
      <c r="B211" s="88"/>
      <c r="C211" s="88"/>
      <c r="D211" s="88"/>
      <c r="E211" s="88"/>
      <c r="F211" s="86"/>
      <c r="G211" s="86"/>
      <c r="H211" s="72"/>
      <c r="I211" s="606"/>
      <c r="J211" s="86"/>
    </row>
    <row r="212" spans="1:10" ht="14.5">
      <c r="A212" s="86"/>
      <c r="B212" s="88"/>
      <c r="C212" s="78"/>
      <c r="D212" s="78"/>
      <c r="E212" s="78"/>
      <c r="F212" s="86"/>
      <c r="G212" s="86"/>
      <c r="H212" s="72"/>
      <c r="I212" s="88"/>
      <c r="J212" s="86"/>
    </row>
    <row r="213" spans="1:10" ht="14.5">
      <c r="A213" s="86"/>
      <c r="B213" s="88"/>
      <c r="C213" s="78"/>
      <c r="D213" s="78"/>
      <c r="E213" s="78"/>
      <c r="F213" s="86"/>
      <c r="G213" s="86"/>
      <c r="H213" s="72"/>
      <c r="I213" s="88"/>
      <c r="J213" s="86"/>
    </row>
    <row r="214" spans="1:10">
      <c r="B214" s="50"/>
      <c r="F214" s="71"/>
      <c r="G214" s="71"/>
      <c r="H214" s="73"/>
      <c r="I214" s="50"/>
    </row>
    <row r="215" spans="1:10">
      <c r="F215" s="71"/>
      <c r="G215" s="71"/>
      <c r="H215" s="72"/>
      <c r="I215" s="50"/>
    </row>
    <row r="216" spans="1:10">
      <c r="F216" s="71"/>
      <c r="G216" s="71"/>
      <c r="H216" s="72"/>
    </row>
    <row r="217" spans="1:10">
      <c r="A217" s="83"/>
      <c r="B217" s="50"/>
      <c r="C217" s="50"/>
      <c r="D217" s="50"/>
      <c r="E217" s="50"/>
      <c r="F217" s="81"/>
      <c r="G217" s="81"/>
      <c r="H217" s="76"/>
      <c r="I217" s="50"/>
      <c r="J217" s="50"/>
    </row>
    <row r="218" spans="1:10" ht="15.5">
      <c r="B218" s="99"/>
      <c r="C218" s="50"/>
      <c r="D218" s="50"/>
      <c r="E218" s="50"/>
      <c r="F218" s="71"/>
      <c r="G218" s="71"/>
      <c r="H218" s="72"/>
      <c r="I218" s="50"/>
    </row>
    <row r="219" spans="1:10" ht="15.5">
      <c r="A219" s="73"/>
      <c r="B219" s="99"/>
      <c r="C219" s="74"/>
      <c r="D219" s="74"/>
      <c r="E219" s="74"/>
      <c r="F219" s="80"/>
      <c r="G219" s="80"/>
      <c r="H219" s="72"/>
      <c r="I219" s="74"/>
    </row>
    <row r="220" spans="1:10" ht="15.5">
      <c r="A220" s="70"/>
      <c r="B220" s="603"/>
      <c r="C220" s="603"/>
      <c r="D220" s="99"/>
      <c r="E220" s="99"/>
      <c r="F220" s="604"/>
      <c r="G220" s="100"/>
      <c r="H220" s="72"/>
      <c r="I220" s="603"/>
      <c r="J220" s="70"/>
    </row>
    <row r="221" spans="1:10" ht="15.5">
      <c r="A221" s="70"/>
      <c r="B221" s="603"/>
      <c r="C221" s="603"/>
      <c r="D221" s="99"/>
      <c r="E221" s="99"/>
      <c r="F221" s="604"/>
      <c r="G221" s="100"/>
      <c r="H221" s="72"/>
      <c r="I221" s="603"/>
      <c r="J221" s="70"/>
    </row>
    <row r="222" spans="1:10" ht="14.5">
      <c r="A222" s="112"/>
      <c r="B222" s="86"/>
      <c r="C222" s="88"/>
      <c r="D222" s="88"/>
      <c r="E222" s="88"/>
      <c r="F222" s="87"/>
      <c r="G222" s="87"/>
      <c r="H222" s="113"/>
      <c r="I222" s="88"/>
    </row>
    <row r="223" spans="1:10" ht="14.5">
      <c r="A223" s="86"/>
      <c r="B223" s="86"/>
      <c r="C223" s="88"/>
      <c r="D223" s="88"/>
      <c r="E223" s="88"/>
      <c r="F223" s="87"/>
      <c r="G223" s="87"/>
      <c r="H223" s="113"/>
      <c r="I223" s="88"/>
    </row>
    <row r="224" spans="1:10" ht="14.5">
      <c r="A224" s="86"/>
      <c r="B224" s="86"/>
      <c r="C224" s="88"/>
      <c r="D224" s="88"/>
      <c r="E224" s="88"/>
      <c r="F224" s="87"/>
      <c r="G224" s="87"/>
      <c r="H224" s="113"/>
      <c r="I224" s="88"/>
    </row>
    <row r="225" spans="1:9" ht="14.5">
      <c r="A225" s="86"/>
      <c r="B225" s="74"/>
      <c r="C225" s="88"/>
      <c r="D225" s="88"/>
      <c r="E225" s="88"/>
      <c r="F225" s="86"/>
      <c r="G225" s="86"/>
      <c r="H225" s="72"/>
      <c r="I225" s="86"/>
    </row>
    <row r="226" spans="1:9">
      <c r="A226" s="72"/>
      <c r="B226" s="605"/>
      <c r="F226" s="71"/>
      <c r="G226" s="71"/>
      <c r="H226" s="50"/>
      <c r="I226" s="596"/>
    </row>
    <row r="227" spans="1:9">
      <c r="A227" s="72"/>
      <c r="B227" s="605"/>
      <c r="F227" s="71"/>
      <c r="G227" s="71"/>
      <c r="H227" s="50"/>
      <c r="I227" s="596"/>
    </row>
    <row r="228" spans="1:9">
      <c r="A228" s="72"/>
      <c r="B228" s="605"/>
      <c r="F228" s="71"/>
      <c r="G228" s="71"/>
      <c r="H228" s="50"/>
      <c r="I228" s="596"/>
    </row>
    <row r="229" spans="1:9">
      <c r="A229" s="72"/>
      <c r="B229" s="605"/>
      <c r="F229" s="71"/>
      <c r="G229" s="71"/>
      <c r="H229" s="50"/>
      <c r="I229" s="596"/>
    </row>
    <row r="230" spans="1:9">
      <c r="A230" s="72"/>
      <c r="B230" s="605"/>
      <c r="F230" s="71"/>
      <c r="G230" s="71"/>
      <c r="H230" s="50"/>
      <c r="I230" s="596"/>
    </row>
    <row r="231" spans="1:9">
      <c r="A231" s="72"/>
      <c r="B231" s="605"/>
      <c r="F231" s="71"/>
      <c r="G231" s="71"/>
      <c r="H231" s="50"/>
      <c r="I231" s="596"/>
    </row>
    <row r="232" spans="1:9">
      <c r="A232" s="72"/>
      <c r="B232" s="605"/>
      <c r="F232" s="71"/>
      <c r="G232" s="71"/>
      <c r="H232" s="50"/>
      <c r="I232" s="596"/>
    </row>
    <row r="233" spans="1:9">
      <c r="A233" s="72"/>
      <c r="B233" s="605"/>
      <c r="F233" s="71"/>
      <c r="G233" s="71"/>
      <c r="H233" s="50"/>
      <c r="I233" s="596"/>
    </row>
    <row r="234" spans="1:9">
      <c r="A234" s="72"/>
      <c r="B234" s="605"/>
      <c r="F234" s="71"/>
      <c r="G234" s="71"/>
      <c r="H234" s="50"/>
      <c r="I234" s="596"/>
    </row>
    <row r="235" spans="1:9">
      <c r="A235" s="72"/>
      <c r="B235" s="605"/>
      <c r="F235" s="71"/>
      <c r="G235" s="71"/>
      <c r="H235" s="50"/>
      <c r="I235" s="596"/>
    </row>
    <row r="236" spans="1:9">
      <c r="A236" s="72"/>
      <c r="B236" s="605"/>
      <c r="F236" s="71"/>
      <c r="G236" s="71"/>
      <c r="H236" s="50"/>
      <c r="I236" s="596"/>
    </row>
    <row r="237" spans="1:9">
      <c r="A237" s="72"/>
      <c r="B237" s="605"/>
      <c r="F237" s="71"/>
      <c r="G237" s="71"/>
      <c r="H237" s="50"/>
      <c r="I237" s="596"/>
    </row>
    <row r="238" spans="1:9">
      <c r="A238" s="72"/>
      <c r="B238" s="605"/>
      <c r="F238" s="71"/>
      <c r="G238" s="71"/>
      <c r="H238" s="50"/>
      <c r="I238" s="596"/>
    </row>
    <row r="239" spans="1:9">
      <c r="A239" s="72"/>
      <c r="B239" s="605"/>
      <c r="F239" s="71"/>
      <c r="G239" s="71"/>
      <c r="H239" s="50"/>
      <c r="I239" s="596"/>
    </row>
    <row r="240" spans="1:9">
      <c r="A240" s="72"/>
      <c r="B240" s="605"/>
      <c r="F240" s="71"/>
      <c r="G240" s="71"/>
      <c r="H240" s="50"/>
      <c r="I240" s="596"/>
    </row>
    <row r="241" spans="1:9">
      <c r="A241" s="72"/>
      <c r="B241" s="605"/>
      <c r="F241" s="71"/>
      <c r="G241" s="71"/>
      <c r="H241" s="50"/>
      <c r="I241" s="596"/>
    </row>
    <row r="242" spans="1:9">
      <c r="A242" s="72"/>
      <c r="B242" s="605"/>
      <c r="F242" s="71"/>
      <c r="G242" s="71"/>
      <c r="H242" s="50"/>
      <c r="I242" s="596"/>
    </row>
    <row r="243" spans="1:9">
      <c r="A243" s="72"/>
      <c r="B243" s="605"/>
      <c r="F243" s="71"/>
      <c r="G243" s="71"/>
      <c r="H243" s="50"/>
      <c r="I243" s="596"/>
    </row>
    <row r="244" spans="1:9">
      <c r="A244" s="72"/>
      <c r="B244" s="605"/>
      <c r="F244" s="71"/>
      <c r="G244" s="71"/>
      <c r="H244" s="50"/>
      <c r="I244" s="596"/>
    </row>
    <row r="245" spans="1:9">
      <c r="A245" s="72"/>
      <c r="B245" s="605"/>
      <c r="F245" s="71"/>
      <c r="G245" s="71"/>
      <c r="H245" s="50"/>
      <c r="I245" s="596"/>
    </row>
    <row r="246" spans="1:9">
      <c r="A246" s="72"/>
      <c r="B246" s="605"/>
      <c r="F246" s="71"/>
      <c r="G246" s="71"/>
      <c r="H246" s="50"/>
      <c r="I246" s="596"/>
    </row>
  </sheetData>
  <mergeCells count="32">
    <mergeCell ref="B226:B246"/>
    <mergeCell ref="I226:I246"/>
    <mergeCell ref="I203:I204"/>
    <mergeCell ref="I206:I207"/>
    <mergeCell ref="I209:I211"/>
    <mergeCell ref="B220:B221"/>
    <mergeCell ref="C220:C221"/>
    <mergeCell ref="F220:F221"/>
    <mergeCell ref="I220:I221"/>
    <mergeCell ref="A200:A201"/>
    <mergeCell ref="C200:C201"/>
    <mergeCell ref="F200:F201"/>
    <mergeCell ref="I200:I201"/>
    <mergeCell ref="I117:I128"/>
    <mergeCell ref="I130:I132"/>
    <mergeCell ref="I133:I135"/>
    <mergeCell ref="I136:I140"/>
    <mergeCell ref="I146:I147"/>
    <mergeCell ref="I148:I162"/>
    <mergeCell ref="I163:I166"/>
    <mergeCell ref="B186:B187"/>
    <mergeCell ref="C186:C187"/>
    <mergeCell ref="F186:F187"/>
    <mergeCell ref="I186:I187"/>
    <mergeCell ref="A115:A116"/>
    <mergeCell ref="A1:I1"/>
    <mergeCell ref="A55:E55"/>
    <mergeCell ref="I60:I63"/>
    <mergeCell ref="I64:I74"/>
    <mergeCell ref="A77:A82"/>
    <mergeCell ref="A84:A94"/>
    <mergeCell ref="A95:A114"/>
  </mergeCells>
  <hyperlinks>
    <hyperlink ref="H3" r:id="rId1" display="https://www.byroomaailm.ee/moobel/tahvlid/jalalseisvad-loengutahvlid/loengutahvel-tk-team-821500-mobile-deluxe-ratastega-710x1010mm-hall?sku=K0016728" xr:uid="{77D1230C-46AF-4E97-9676-3B2BF2CC0F28}"/>
    <hyperlink ref="H44" r:id="rId2" xr:uid="{EA1C188A-AD33-4D9F-8580-BE40A1126FA7}"/>
    <hyperlink ref="H43" r:id="rId3" xr:uid="{5B32DA1B-9BA4-49A2-816B-28009A525BA8}"/>
    <hyperlink ref="H52" r:id="rId4" xr:uid="{74600FC8-47F7-4E36-9DF8-801568CA64F7}"/>
    <hyperlink ref="H50" r:id="rId5" xr:uid="{362CCF35-5600-4AE4-89ED-312EBFFB1736}"/>
    <hyperlink ref="H42" r:id="rId6" xr:uid="{DF9B3E82-8783-4C5B-A9E1-E20EDE81E9CA}"/>
    <hyperlink ref="H39" r:id="rId7" xr:uid="{28DDAA96-FB18-4C90-A348-C1EEDAF255BD}"/>
    <hyperlink ref="H40" r:id="rId8" display="https://teemeise.ee/tts-raskustekk-2-3kg-150x90cm" xr:uid="{E0A642FD-0A90-4A9A-9183-1AE758A24399}"/>
    <hyperlink ref="H54" r:id="rId9" xr:uid="{D83278A4-1F3D-4704-B8DD-5E75A60EA52F}"/>
    <hyperlink ref="H4" r:id="rId10" xr:uid="{559249AD-5B32-4F07-AFD9-2081EE856AE1}"/>
    <hyperlink ref="A4" r:id="rId11" xr:uid="{32807C60-CFAE-442A-BC77-7A3F696C3918}"/>
    <hyperlink ref="H23" r:id="rId12" xr:uid="{861089E1-DAFE-4A5B-8208-DD6391211699}"/>
    <hyperlink ref="A46" r:id="rId13" xr:uid="{FC87316D-0F6D-4DB6-AFA5-1615E198A58F}"/>
    <hyperlink ref="A47" r:id="rId14" xr:uid="{6B386376-80C9-4F5C-A5A8-174147FF4BF0}"/>
    <hyperlink ref="A45" r:id="rId15" xr:uid="{F269540A-3763-45A9-BD48-36C0718CCD5C}"/>
    <hyperlink ref="H29" r:id="rId16" xr:uid="{444D6CA0-B883-487C-9D6E-A941E4B29EB7}"/>
    <hyperlink ref="H38" r:id="rId17" xr:uid="{A890B77C-4BC0-4C58-9A70-760B8A3A4B1E}"/>
    <hyperlink ref="H31" r:id="rId18" xr:uid="{327DC6BF-D35F-4769-A1C1-15444CF02B27}"/>
    <hyperlink ref="H32" r:id="rId19" xr:uid="{C4918229-E333-47C3-A844-244A8398D7A8}"/>
    <hyperlink ref="H28" r:id="rId20" xr:uid="{2CB3E23C-3856-471A-A0C5-0ACFE86053B5}"/>
    <hyperlink ref="H24" r:id="rId21" display="https://teemeise.ee/kriiditahvel-roheline-ruudustikuga-magnetilised-numbrid-1-100" xr:uid="{2459D259-BC04-46B9-87F1-D5B223515DCE}"/>
    <hyperlink ref="H37" r:id="rId22" xr:uid="{43F32315-02A9-4470-920B-3A868B9988D6}"/>
    <hyperlink ref="H22" r:id="rId23" display="https://www.byroomaailm.ee/moobel/tahvlid/jalalseisvad-loengutahvlid/loengutahvel-tk-team-821500-mobile-deluxe-ratastega-710x1010mm-hall?sku=K0016728" xr:uid="{DF7A7895-2F86-4724-8130-E83E9EF3D9AB}"/>
    <hyperlink ref="H26" r:id="rId24" xr:uid="{F5E37AE0-D01E-4F8E-B2C9-7837D9A6F95F}"/>
    <hyperlink ref="H25" r:id="rId25" xr:uid="{2534A5A5-EC32-4398-8AF0-30D31EED16E6}"/>
    <hyperlink ref="H30" r:id="rId26" xr:uid="{69233A79-1C9D-473C-A66D-1727A949D4BE}"/>
    <hyperlink ref="H35" r:id="rId27" xr:uid="{B9EC27F7-F9D5-4B17-AB1C-8B99E370F49D}"/>
    <hyperlink ref="H34" r:id="rId28" xr:uid="{678BE50B-306F-4109-9D2A-2A942C8699A8}"/>
    <hyperlink ref="H36" r:id="rId29" xr:uid="{70860473-07B5-4541-9A8D-D97E976498B2}"/>
    <hyperlink ref="H33" r:id="rId30" xr:uid="{03282E40-0689-4DC0-B470-E893F7C2DF8E}"/>
    <hyperlink ref="H45" r:id="rId31" xr:uid="{39F93A61-8EE5-47ED-84D7-D1932AF12062}"/>
    <hyperlink ref="H47" r:id="rId32" xr:uid="{390A333A-0807-421E-B36B-F35ABB4C2EF3}"/>
    <hyperlink ref="H48" r:id="rId33" xr:uid="{7FA85DF1-77D9-44D2-AEA1-6F5526D7B257}"/>
    <hyperlink ref="H49" r:id="rId34" xr:uid="{9E263AA4-C107-4B01-9A60-D7A0CCAC055E}"/>
    <hyperlink ref="H46" r:id="rId35" xr:uid="{6831D0B5-0080-44EA-BDA3-71186200FCFC}"/>
    <hyperlink ref="H51" r:id="rId36" xr:uid="{C5AD54CE-B325-475F-9E44-1F96169456E5}"/>
    <hyperlink ref="H53" r:id="rId37" xr:uid="{3E2FF659-2B20-4FB7-A533-468249E241A6}"/>
    <hyperlink ref="H27" r:id="rId38" xr:uid="{9D415D9E-0961-4DB1-9999-CF5C10E34548}"/>
    <hyperlink ref="A3" r:id="rId39" xr:uid="{F4BEA96D-C4B5-40E7-A49F-8E744A99B4DA}"/>
    <hyperlink ref="A27" r:id="rId40" xr:uid="{03E8F973-0C43-4AB8-B46B-ADF46AE09ADD}"/>
    <hyperlink ref="H41" r:id="rId41" display="https://teemeise.ee/tts-raskustekk-2-3kg-150x90cm" xr:uid="{DDAAC72E-CA5B-428C-92F5-574D47F66DA7}"/>
    <hyperlink ref="A5:A15" r:id="rId42" display="Pärnu Mai Kool" xr:uid="{0377F226-04B5-4A9D-A48E-3CA2CA8A3554}"/>
    <hyperlink ref="H5" r:id="rId43" xr:uid="{232F3096-133D-42AC-903B-FA92A1167EBB}"/>
    <hyperlink ref="H6" r:id="rId44" xr:uid="{EBD472D5-642C-4551-BB1D-A1D95741715D}"/>
    <hyperlink ref="H7" r:id="rId45" xr:uid="{264B2BCE-9667-48C0-B489-A3780F449352}"/>
    <hyperlink ref="H8" r:id="rId46" xr:uid="{5A7E8C3E-074F-4B11-9CD9-4D8BD23E4996}"/>
    <hyperlink ref="H10" r:id="rId47" xr:uid="{E1B7CDEF-9C86-4F8F-8B61-3C9C092DF7AD}"/>
    <hyperlink ref="H11" r:id="rId48" xr:uid="{B4275A9F-4983-4684-ABE6-5FD370CB43D7}"/>
    <hyperlink ref="H12" r:id="rId49" xr:uid="{8F6CB890-011A-4138-8974-7E76BC1CEC97}"/>
    <hyperlink ref="H13" r:id="rId50" xr:uid="{C350FAE8-91FA-4506-89D8-E5C71A8C6C7E}"/>
    <hyperlink ref="H14" r:id="rId51" xr:uid="{A684E484-E52F-4927-AC3C-1F795F164364}"/>
    <hyperlink ref="H15" r:id="rId52" xr:uid="{495AD109-CE90-48E9-9B30-AC59AED1025C}"/>
    <hyperlink ref="H16" r:id="rId53" xr:uid="{C6209122-A8F7-40CB-A65B-EDE2903D892B}"/>
    <hyperlink ref="A16:A18" r:id="rId54" display="Pärnu Mai Kool" xr:uid="{58F09492-0E48-495C-8595-0732D40C84A1}"/>
    <hyperlink ref="H17" r:id="rId55" xr:uid="{B8C37A0A-5291-4C03-951A-3ABCFE92E714}"/>
    <hyperlink ref="H18" r:id="rId56" xr:uid="{64B6A835-04F9-4AA1-945A-B468E0238C01}"/>
    <hyperlink ref="A21" r:id="rId57" xr:uid="{B38DECF5-4844-45F9-BB69-DF7B4DE29CA2}"/>
    <hyperlink ref="H21" r:id="rId58" xr:uid="{BA5C3727-8170-42F0-8A46-CB4D305C65E6}"/>
    <hyperlink ref="A19" r:id="rId59" xr:uid="{1250AC05-D2B9-4439-985F-CE1C722CE5E5}"/>
    <hyperlink ref="H19" r:id="rId60" display="Kuppel maagilisele valguslauale" xr:uid="{2DC443F9-4BCE-4810-99E7-33402FE78C95}"/>
    <hyperlink ref="A20" r:id="rId61" xr:uid="{B1D64867-28EB-4B1E-BC49-E74BD2C34B4F}"/>
    <hyperlink ref="H20" r:id="rId62" xr:uid="{C1524628-F27B-450F-8150-B008D54B442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F238E-FF64-4D9A-AF20-E4C37FA27BCD}">
  <dimension ref="A1:J97"/>
  <sheetViews>
    <sheetView topLeftCell="D1" zoomScaleNormal="100" workbookViewId="0">
      <pane ySplit="2" topLeftCell="A21" activePane="bottomLeft" state="frozen"/>
      <selection pane="bottomLeft" activeCell="I26" sqref="I26"/>
    </sheetView>
  </sheetViews>
  <sheetFormatPr defaultColWidth="9.1640625" defaultRowHeight="14"/>
  <cols>
    <col min="1" max="1" width="21.75" style="15" customWidth="1"/>
    <col min="2" max="2" width="20.58203125" style="15" customWidth="1"/>
    <col min="3" max="3" width="31.1640625" style="15" customWidth="1"/>
    <col min="4" max="4" width="7.1640625" style="15" customWidth="1"/>
    <col min="5" max="5" width="13" style="15" customWidth="1"/>
    <col min="6" max="7" width="14.75" style="15" customWidth="1"/>
    <col min="8" max="8" width="31.58203125" style="15" customWidth="1"/>
    <col min="9" max="9" width="146.1640625" style="15" customWidth="1"/>
    <col min="10" max="10" width="64.25" style="15" customWidth="1"/>
    <col min="11" max="16384" width="9.1640625" style="15"/>
  </cols>
  <sheetData>
    <row r="1" spans="1:10">
      <c r="A1" s="581" t="s">
        <v>705</v>
      </c>
      <c r="B1" s="581"/>
      <c r="C1" s="581"/>
      <c r="D1" s="581"/>
      <c r="E1" s="581"/>
      <c r="F1" s="581"/>
      <c r="G1" s="581"/>
      <c r="H1" s="581"/>
      <c r="I1" s="581"/>
    </row>
    <row r="2" spans="1:10" ht="15.5">
      <c r="A2" s="307" t="s">
        <v>63</v>
      </c>
      <c r="B2" s="307" t="s">
        <v>64</v>
      </c>
      <c r="C2" s="307" t="s">
        <v>65</v>
      </c>
      <c r="D2" s="307" t="s">
        <v>97</v>
      </c>
      <c r="E2" s="307" t="s">
        <v>98</v>
      </c>
      <c r="F2" s="307" t="s">
        <v>66</v>
      </c>
      <c r="G2" s="309" t="s">
        <v>59</v>
      </c>
      <c r="H2" s="114" t="s">
        <v>368</v>
      </c>
      <c r="I2" s="308" t="s">
        <v>369</v>
      </c>
    </row>
    <row r="3" spans="1:10" s="403" customFormat="1" ht="15" customHeight="1">
      <c r="A3" s="395" t="s">
        <v>87</v>
      </c>
      <c r="B3" s="396" t="s">
        <v>370</v>
      </c>
      <c r="C3" s="397" t="s">
        <v>371</v>
      </c>
      <c r="D3" s="398">
        <v>1</v>
      </c>
      <c r="E3" s="399">
        <v>439</v>
      </c>
      <c r="F3" s="400">
        <f t="shared" ref="F3:F9" si="0">D3*E3</f>
        <v>439</v>
      </c>
      <c r="G3" s="400">
        <f>D3*E3</f>
        <v>439</v>
      </c>
      <c r="H3" s="401" t="s">
        <v>301</v>
      </c>
      <c r="I3" s="402" t="s">
        <v>372</v>
      </c>
    </row>
    <row r="4" spans="1:10" s="410" customFormat="1" ht="15" customHeight="1">
      <c r="A4" s="404" t="s">
        <v>38</v>
      </c>
      <c r="B4" s="405" t="s">
        <v>9</v>
      </c>
      <c r="C4" s="406" t="s">
        <v>373</v>
      </c>
      <c r="D4" s="407">
        <v>2</v>
      </c>
      <c r="E4" s="408">
        <v>492</v>
      </c>
      <c r="F4" s="409">
        <f t="shared" si="0"/>
        <v>984</v>
      </c>
      <c r="G4" s="400">
        <f t="shared" ref="G4:G74" si="1">D4*E4</f>
        <v>984</v>
      </c>
      <c r="H4" s="401" t="s">
        <v>301</v>
      </c>
      <c r="I4" s="402" t="s">
        <v>372</v>
      </c>
    </row>
    <row r="5" spans="1:10" s="403" customFormat="1" ht="15" customHeight="1">
      <c r="A5" s="411" t="s">
        <v>347</v>
      </c>
      <c r="B5" s="412" t="s">
        <v>9</v>
      </c>
      <c r="C5" s="413" t="s">
        <v>374</v>
      </c>
      <c r="D5" s="414">
        <v>3</v>
      </c>
      <c r="E5" s="415">
        <v>329</v>
      </c>
      <c r="F5" s="416">
        <f t="shared" si="0"/>
        <v>987</v>
      </c>
      <c r="G5" s="400">
        <f t="shared" si="1"/>
        <v>987</v>
      </c>
      <c r="H5" s="417" t="s">
        <v>375</v>
      </c>
      <c r="I5" s="402" t="s">
        <v>372</v>
      </c>
      <c r="J5" s="418"/>
    </row>
    <row r="6" spans="1:10" s="422" customFormat="1" ht="15" customHeight="1">
      <c r="A6" s="404" t="s">
        <v>38</v>
      </c>
      <c r="B6" s="410" t="s">
        <v>9</v>
      </c>
      <c r="C6" s="419" t="s">
        <v>376</v>
      </c>
      <c r="D6" s="407">
        <v>2</v>
      </c>
      <c r="E6" s="420">
        <v>199</v>
      </c>
      <c r="F6" s="408">
        <f t="shared" si="0"/>
        <v>398</v>
      </c>
      <c r="G6" s="400">
        <f t="shared" si="1"/>
        <v>398</v>
      </c>
      <c r="H6" s="421" t="s">
        <v>243</v>
      </c>
      <c r="I6" s="402" t="s">
        <v>372</v>
      </c>
    </row>
    <row r="7" spans="1:10" s="403" customFormat="1" ht="15" customHeight="1">
      <c r="A7" s="423" t="s">
        <v>46</v>
      </c>
      <c r="B7" s="424" t="s">
        <v>377</v>
      </c>
      <c r="C7" s="425" t="s">
        <v>378</v>
      </c>
      <c r="D7" s="407">
        <v>2</v>
      </c>
      <c r="E7" s="420">
        <v>199</v>
      </c>
      <c r="F7" s="408">
        <f t="shared" si="0"/>
        <v>398</v>
      </c>
      <c r="G7" s="400">
        <f t="shared" si="1"/>
        <v>398</v>
      </c>
      <c r="H7" s="421" t="s">
        <v>243</v>
      </c>
      <c r="I7" s="402" t="s">
        <v>372</v>
      </c>
    </row>
    <row r="8" spans="1:10" s="403" customFormat="1" ht="15" customHeight="1">
      <c r="A8" s="417" t="s">
        <v>347</v>
      </c>
      <c r="B8" s="426" t="s">
        <v>9</v>
      </c>
      <c r="C8" s="427" t="s">
        <v>379</v>
      </c>
      <c r="D8" s="428">
        <v>3</v>
      </c>
      <c r="E8" s="420">
        <v>199</v>
      </c>
      <c r="F8" s="408">
        <f t="shared" si="0"/>
        <v>597</v>
      </c>
      <c r="G8" s="400">
        <f t="shared" si="1"/>
        <v>597</v>
      </c>
      <c r="H8" s="421" t="s">
        <v>243</v>
      </c>
      <c r="I8" s="402" t="s">
        <v>372</v>
      </c>
      <c r="J8" s="418"/>
    </row>
    <row r="9" spans="1:10" s="403" customFormat="1" ht="15" customHeight="1">
      <c r="A9" s="429" t="s">
        <v>87</v>
      </c>
      <c r="B9" s="430" t="s">
        <v>370</v>
      </c>
      <c r="C9" s="431" t="s">
        <v>380</v>
      </c>
      <c r="D9" s="407">
        <v>1</v>
      </c>
      <c r="E9" s="420">
        <v>199</v>
      </c>
      <c r="F9" s="408">
        <f t="shared" si="0"/>
        <v>199</v>
      </c>
      <c r="G9" s="400">
        <f t="shared" si="1"/>
        <v>199</v>
      </c>
      <c r="H9" s="421" t="s">
        <v>243</v>
      </c>
      <c r="I9" s="402" t="s">
        <v>372</v>
      </c>
    </row>
    <row r="10" spans="1:10" s="403" customFormat="1" ht="15" customHeight="1">
      <c r="A10" s="432" t="s">
        <v>38</v>
      </c>
      <c r="B10" s="433" t="s">
        <v>381</v>
      </c>
      <c r="C10" s="434" t="s">
        <v>382</v>
      </c>
      <c r="D10" s="407">
        <v>1</v>
      </c>
      <c r="E10" s="408">
        <v>105</v>
      </c>
      <c r="F10" s="435">
        <f t="shared" ref="F10:F24" si="2">D10*E10</f>
        <v>105</v>
      </c>
      <c r="G10" s="400">
        <f t="shared" si="1"/>
        <v>105</v>
      </c>
      <c r="H10" s="401" t="s">
        <v>383</v>
      </c>
      <c r="I10" s="436" t="s">
        <v>384</v>
      </c>
    </row>
    <row r="11" spans="1:10" s="403" customFormat="1" ht="15" customHeight="1">
      <c r="A11" s="437" t="s">
        <v>26</v>
      </c>
      <c r="B11" s="438" t="s">
        <v>9</v>
      </c>
      <c r="C11" s="439" t="s">
        <v>385</v>
      </c>
      <c r="D11" s="440">
        <v>10</v>
      </c>
      <c r="E11" s="441">
        <v>57</v>
      </c>
      <c r="F11" s="435">
        <f t="shared" si="2"/>
        <v>570</v>
      </c>
      <c r="G11" s="400">
        <f t="shared" si="1"/>
        <v>570</v>
      </c>
      <c r="H11" s="401" t="s">
        <v>386</v>
      </c>
      <c r="I11" s="412" t="s">
        <v>387</v>
      </c>
    </row>
    <row r="12" spans="1:10" s="403" customFormat="1" ht="15" customHeight="1">
      <c r="A12" s="429" t="s">
        <v>87</v>
      </c>
      <c r="B12" s="436" t="s">
        <v>388</v>
      </c>
      <c r="C12" s="427" t="s">
        <v>389</v>
      </c>
      <c r="D12" s="428">
        <v>8</v>
      </c>
      <c r="E12" s="441">
        <v>57</v>
      </c>
      <c r="F12" s="435">
        <f t="shared" si="2"/>
        <v>456</v>
      </c>
      <c r="G12" s="400">
        <f t="shared" si="1"/>
        <v>456</v>
      </c>
      <c r="H12" s="401" t="s">
        <v>386</v>
      </c>
      <c r="I12" s="436" t="s">
        <v>384</v>
      </c>
    </row>
    <row r="13" spans="1:10" s="403" customFormat="1" ht="15" customHeight="1">
      <c r="A13" s="437" t="s">
        <v>24</v>
      </c>
      <c r="B13" s="442" t="s">
        <v>9</v>
      </c>
      <c r="C13" s="439" t="s">
        <v>390</v>
      </c>
      <c r="D13" s="440">
        <v>3</v>
      </c>
      <c r="E13" s="441">
        <v>804</v>
      </c>
      <c r="F13" s="435">
        <f t="shared" si="2"/>
        <v>2412</v>
      </c>
      <c r="G13" s="400">
        <f t="shared" si="1"/>
        <v>2412</v>
      </c>
      <c r="H13" s="443" t="s">
        <v>391</v>
      </c>
      <c r="I13" s="444" t="s">
        <v>392</v>
      </c>
      <c r="J13" s="445"/>
    </row>
    <row r="14" spans="1:10" s="403" customFormat="1" ht="15" customHeight="1">
      <c r="A14" s="423" t="s">
        <v>46</v>
      </c>
      <c r="B14" s="424" t="s">
        <v>377</v>
      </c>
      <c r="C14" s="446" t="s">
        <v>393</v>
      </c>
      <c r="D14" s="447">
        <v>4</v>
      </c>
      <c r="E14" s="448">
        <v>804</v>
      </c>
      <c r="F14" s="435">
        <f t="shared" si="2"/>
        <v>3216</v>
      </c>
      <c r="G14" s="400">
        <f t="shared" si="1"/>
        <v>3216</v>
      </c>
      <c r="H14" s="443" t="s">
        <v>391</v>
      </c>
      <c r="I14" s="444" t="s">
        <v>392</v>
      </c>
      <c r="J14" s="449"/>
    </row>
    <row r="15" spans="1:10" s="403" customFormat="1" ht="15" customHeight="1">
      <c r="A15" s="423" t="s">
        <v>44</v>
      </c>
      <c r="B15" s="444" t="s">
        <v>377</v>
      </c>
      <c r="C15" s="446" t="s">
        <v>394</v>
      </c>
      <c r="D15" s="428">
        <v>2</v>
      </c>
      <c r="E15" s="420">
        <v>804</v>
      </c>
      <c r="F15" s="435">
        <f t="shared" si="2"/>
        <v>1608</v>
      </c>
      <c r="G15" s="400">
        <f t="shared" si="1"/>
        <v>1608</v>
      </c>
      <c r="H15" s="443" t="s">
        <v>391</v>
      </c>
      <c r="I15" s="444" t="s">
        <v>392</v>
      </c>
      <c r="J15" s="418"/>
    </row>
    <row r="16" spans="1:10" s="403" customFormat="1" ht="15" customHeight="1">
      <c r="A16" s="437" t="s">
        <v>26</v>
      </c>
      <c r="B16" s="438" t="s">
        <v>9</v>
      </c>
      <c r="C16" s="439" t="s">
        <v>395</v>
      </c>
      <c r="D16" s="440">
        <v>10</v>
      </c>
      <c r="E16" s="441">
        <v>641</v>
      </c>
      <c r="F16" s="435">
        <f t="shared" si="2"/>
        <v>6410</v>
      </c>
      <c r="G16" s="400">
        <f t="shared" si="1"/>
        <v>6410</v>
      </c>
      <c r="H16" s="401" t="s">
        <v>396</v>
      </c>
      <c r="I16" s="412" t="s">
        <v>387</v>
      </c>
    </row>
    <row r="17" spans="1:10" s="403" customFormat="1" ht="15" customHeight="1">
      <c r="A17" s="437" t="s">
        <v>26</v>
      </c>
      <c r="B17" s="438" t="s">
        <v>9</v>
      </c>
      <c r="C17" s="446" t="s">
        <v>397</v>
      </c>
      <c r="D17" s="440">
        <v>8</v>
      </c>
      <c r="E17" s="441">
        <v>1141</v>
      </c>
      <c r="F17" s="435">
        <f t="shared" si="2"/>
        <v>9128</v>
      </c>
      <c r="G17" s="400">
        <f t="shared" si="1"/>
        <v>9128</v>
      </c>
      <c r="H17" s="401" t="s">
        <v>398</v>
      </c>
      <c r="I17" s="412" t="s">
        <v>399</v>
      </c>
    </row>
    <row r="18" spans="1:10" s="456" customFormat="1" ht="15" customHeight="1">
      <c r="A18" s="450" t="s">
        <v>30</v>
      </c>
      <c r="B18" s="451" t="s">
        <v>7</v>
      </c>
      <c r="C18" s="452" t="s">
        <v>400</v>
      </c>
      <c r="D18" s="428">
        <v>2</v>
      </c>
      <c r="E18" s="420">
        <v>152</v>
      </c>
      <c r="F18" s="435">
        <f t="shared" si="2"/>
        <v>304</v>
      </c>
      <c r="G18" s="400">
        <f t="shared" si="1"/>
        <v>304</v>
      </c>
      <c r="H18" s="453" t="s">
        <v>401</v>
      </c>
      <c r="I18" s="454" t="s">
        <v>402</v>
      </c>
      <c r="J18" s="455"/>
    </row>
    <row r="19" spans="1:10" s="403" customFormat="1" ht="15.75" customHeight="1">
      <c r="A19" s="417" t="s">
        <v>347</v>
      </c>
      <c r="B19" s="426" t="s">
        <v>9</v>
      </c>
      <c r="C19" s="427" t="s">
        <v>403</v>
      </c>
      <c r="D19" s="428">
        <v>2</v>
      </c>
      <c r="E19" s="420">
        <v>182</v>
      </c>
      <c r="F19" s="435">
        <f t="shared" si="2"/>
        <v>364</v>
      </c>
      <c r="G19" s="400">
        <f t="shared" si="1"/>
        <v>364</v>
      </c>
      <c r="H19" s="401" t="s">
        <v>404</v>
      </c>
      <c r="I19" s="457" t="s">
        <v>405</v>
      </c>
      <c r="J19" s="418"/>
    </row>
    <row r="20" spans="1:10" s="403" customFormat="1" ht="15.75" customHeight="1">
      <c r="A20" s="458" t="s">
        <v>40</v>
      </c>
      <c r="B20" s="426" t="s">
        <v>9</v>
      </c>
      <c r="C20" s="427" t="s">
        <v>403</v>
      </c>
      <c r="D20" s="428">
        <v>2</v>
      </c>
      <c r="E20" s="420">
        <v>182</v>
      </c>
      <c r="F20" s="435">
        <f t="shared" si="2"/>
        <v>364</v>
      </c>
      <c r="G20" s="400">
        <f t="shared" si="1"/>
        <v>364</v>
      </c>
      <c r="H20" s="401" t="s">
        <v>404</v>
      </c>
      <c r="I20" s="457" t="s">
        <v>405</v>
      </c>
      <c r="J20" s="418"/>
    </row>
    <row r="21" spans="1:10" s="403" customFormat="1" ht="15.75" customHeight="1">
      <c r="A21" s="417" t="s">
        <v>347</v>
      </c>
      <c r="B21" s="426" t="s">
        <v>9</v>
      </c>
      <c r="C21" s="427" t="s">
        <v>406</v>
      </c>
      <c r="D21" s="428">
        <v>2</v>
      </c>
      <c r="E21" s="420">
        <v>159</v>
      </c>
      <c r="F21" s="435">
        <f t="shared" si="2"/>
        <v>318</v>
      </c>
      <c r="G21" s="400">
        <f t="shared" si="1"/>
        <v>318</v>
      </c>
      <c r="H21" s="401" t="s">
        <v>407</v>
      </c>
      <c r="I21" s="457" t="s">
        <v>405</v>
      </c>
      <c r="J21" s="418"/>
    </row>
    <row r="22" spans="1:10" s="456" customFormat="1" ht="15.75" customHeight="1">
      <c r="A22" s="458" t="s">
        <v>40</v>
      </c>
      <c r="B22" s="426" t="s">
        <v>9</v>
      </c>
      <c r="C22" s="427" t="s">
        <v>406</v>
      </c>
      <c r="D22" s="428">
        <v>2</v>
      </c>
      <c r="E22" s="420">
        <v>159</v>
      </c>
      <c r="F22" s="435">
        <f t="shared" si="2"/>
        <v>318</v>
      </c>
      <c r="G22" s="400">
        <f t="shared" si="1"/>
        <v>318</v>
      </c>
      <c r="H22" s="401" t="s">
        <v>404</v>
      </c>
      <c r="I22" s="457" t="s">
        <v>405</v>
      </c>
    </row>
    <row r="23" spans="1:10" s="403" customFormat="1" ht="15" customHeight="1">
      <c r="A23" s="432" t="s">
        <v>38</v>
      </c>
      <c r="B23" s="430" t="s">
        <v>370</v>
      </c>
      <c r="C23" s="459" t="s">
        <v>408</v>
      </c>
      <c r="D23" s="460">
        <v>1</v>
      </c>
      <c r="E23" s="461">
        <v>541</v>
      </c>
      <c r="F23" s="435">
        <f t="shared" si="2"/>
        <v>541</v>
      </c>
      <c r="G23" s="400">
        <f t="shared" si="1"/>
        <v>541</v>
      </c>
      <c r="H23" s="401" t="s">
        <v>409</v>
      </c>
      <c r="I23" s="462" t="s">
        <v>410</v>
      </c>
    </row>
    <row r="24" spans="1:10" s="403" customFormat="1" ht="15" customHeight="1">
      <c r="A24" s="429" t="s">
        <v>87</v>
      </c>
      <c r="B24" s="430" t="s">
        <v>370</v>
      </c>
      <c r="C24" s="459" t="s">
        <v>408</v>
      </c>
      <c r="D24" s="460">
        <v>1</v>
      </c>
      <c r="E24" s="461">
        <v>541</v>
      </c>
      <c r="F24" s="435">
        <f t="shared" si="2"/>
        <v>541</v>
      </c>
      <c r="G24" s="400">
        <f t="shared" si="1"/>
        <v>541</v>
      </c>
      <c r="H24" s="401" t="s">
        <v>409</v>
      </c>
      <c r="I24" s="462" t="s">
        <v>410</v>
      </c>
    </row>
    <row r="25" spans="1:10" s="403" customFormat="1" ht="15.75" customHeight="1">
      <c r="A25" s="429" t="s">
        <v>40</v>
      </c>
      <c r="B25" s="463" t="s">
        <v>9</v>
      </c>
      <c r="C25" s="464" t="s">
        <v>411</v>
      </c>
      <c r="D25" s="465">
        <v>56</v>
      </c>
      <c r="E25" s="466">
        <v>179</v>
      </c>
      <c r="F25" s="467">
        <f t="shared" ref="F25:F38" si="3">D25*E25</f>
        <v>10024</v>
      </c>
      <c r="G25" s="400">
        <f t="shared" si="1"/>
        <v>10024</v>
      </c>
      <c r="H25" s="468" t="s">
        <v>412</v>
      </c>
      <c r="I25" s="463" t="s">
        <v>413</v>
      </c>
    </row>
    <row r="26" spans="1:10" s="311" customFormat="1" ht="170" customHeight="1">
      <c r="A26" s="371" t="s">
        <v>38</v>
      </c>
      <c r="B26" s="326" t="s">
        <v>414</v>
      </c>
      <c r="C26" s="377" t="s">
        <v>415</v>
      </c>
      <c r="D26" s="324">
        <v>15</v>
      </c>
      <c r="E26" s="374">
        <v>179</v>
      </c>
      <c r="F26" s="380">
        <f t="shared" si="3"/>
        <v>2685</v>
      </c>
      <c r="G26" s="381">
        <v>0</v>
      </c>
      <c r="H26" s="382" t="s">
        <v>416</v>
      </c>
      <c r="I26" s="613" t="s">
        <v>706</v>
      </c>
    </row>
    <row r="27" spans="1:10" s="311" customFormat="1" ht="148.5" customHeight="1">
      <c r="A27" s="371" t="s">
        <v>38</v>
      </c>
      <c r="B27" s="324" t="s">
        <v>9</v>
      </c>
      <c r="C27" s="377" t="s">
        <v>415</v>
      </c>
      <c r="D27" s="378">
        <v>11</v>
      </c>
      <c r="E27" s="379">
        <v>420</v>
      </c>
      <c r="F27" s="380">
        <v>0</v>
      </c>
      <c r="G27" s="381">
        <f t="shared" si="1"/>
        <v>4620</v>
      </c>
      <c r="H27" s="325" t="s">
        <v>417</v>
      </c>
      <c r="I27" s="614" t="s">
        <v>707</v>
      </c>
    </row>
    <row r="28" spans="1:10" s="311" customFormat="1" ht="61.5" customHeight="1">
      <c r="A28" s="371" t="s">
        <v>38</v>
      </c>
      <c r="B28" s="324" t="s">
        <v>9</v>
      </c>
      <c r="C28" s="377" t="s">
        <v>418</v>
      </c>
      <c r="D28" s="378">
        <v>11</v>
      </c>
      <c r="E28" s="379">
        <v>180</v>
      </c>
      <c r="F28" s="380">
        <v>0</v>
      </c>
      <c r="G28" s="381">
        <f t="shared" si="1"/>
        <v>1980</v>
      </c>
      <c r="H28" s="325" t="s">
        <v>419</v>
      </c>
      <c r="I28" s="310" t="s">
        <v>420</v>
      </c>
    </row>
    <row r="29" spans="1:10" s="311" customFormat="1" ht="34" customHeight="1">
      <c r="A29" s="371" t="s">
        <v>38</v>
      </c>
      <c r="B29" s="324" t="s">
        <v>9</v>
      </c>
      <c r="C29" s="377" t="s">
        <v>421</v>
      </c>
      <c r="D29" s="378">
        <v>13</v>
      </c>
      <c r="E29" s="379">
        <v>75</v>
      </c>
      <c r="F29" s="380">
        <v>0</v>
      </c>
      <c r="G29" s="381">
        <f t="shared" si="1"/>
        <v>975</v>
      </c>
      <c r="H29" s="325" t="s">
        <v>422</v>
      </c>
      <c r="I29" s="310" t="s">
        <v>423</v>
      </c>
    </row>
    <row r="30" spans="1:10" s="311" customFormat="1" ht="162.5" customHeight="1">
      <c r="A30" s="371" t="s">
        <v>87</v>
      </c>
      <c r="B30" s="324" t="s">
        <v>9</v>
      </c>
      <c r="C30" s="377" t="s">
        <v>424</v>
      </c>
      <c r="D30" s="378">
        <v>1</v>
      </c>
      <c r="E30" s="379">
        <v>218</v>
      </c>
      <c r="F30" s="380">
        <v>0</v>
      </c>
      <c r="G30" s="381">
        <f t="shared" si="1"/>
        <v>218</v>
      </c>
      <c r="H30" s="622" t="s">
        <v>425</v>
      </c>
      <c r="I30" s="310" t="s">
        <v>426</v>
      </c>
    </row>
    <row r="31" spans="1:10" s="311" customFormat="1" ht="160.5" customHeight="1">
      <c r="A31" s="371" t="s">
        <v>87</v>
      </c>
      <c r="B31" s="324" t="s">
        <v>9</v>
      </c>
      <c r="C31" s="377" t="s">
        <v>424</v>
      </c>
      <c r="D31" s="378">
        <v>1</v>
      </c>
      <c r="E31" s="379">
        <v>110</v>
      </c>
      <c r="F31" s="380">
        <v>0</v>
      </c>
      <c r="G31" s="623">
        <f t="shared" si="1"/>
        <v>110</v>
      </c>
      <c r="H31" s="624" t="s">
        <v>427</v>
      </c>
      <c r="I31" s="310" t="s">
        <v>426</v>
      </c>
    </row>
    <row r="32" spans="1:10" s="311" customFormat="1" ht="162.5" customHeight="1">
      <c r="A32" s="371" t="s">
        <v>87</v>
      </c>
      <c r="B32" s="324" t="s">
        <v>9</v>
      </c>
      <c r="C32" s="377" t="s">
        <v>424</v>
      </c>
      <c r="D32" s="378">
        <v>1</v>
      </c>
      <c r="E32" s="379">
        <v>112</v>
      </c>
      <c r="F32" s="625">
        <v>0</v>
      </c>
      <c r="G32" s="369">
        <f>D32*E32</f>
        <v>112</v>
      </c>
      <c r="H32" s="626" t="s">
        <v>428</v>
      </c>
      <c r="I32" s="627" t="s">
        <v>426</v>
      </c>
    </row>
    <row r="33" spans="1:10" s="311" customFormat="1" ht="106.5" customHeight="1">
      <c r="A33" s="371" t="s">
        <v>87</v>
      </c>
      <c r="B33" s="324" t="s">
        <v>9</v>
      </c>
      <c r="C33" s="377" t="s">
        <v>429</v>
      </c>
      <c r="D33" s="378">
        <v>3</v>
      </c>
      <c r="E33" s="379">
        <v>525</v>
      </c>
      <c r="F33" s="625">
        <v>0</v>
      </c>
      <c r="G33" s="369">
        <f t="shared" si="1"/>
        <v>1575</v>
      </c>
      <c r="H33" s="626" t="s">
        <v>430</v>
      </c>
      <c r="I33" s="627" t="s">
        <v>431</v>
      </c>
    </row>
    <row r="34" spans="1:10" s="31" customFormat="1" ht="15" customHeight="1">
      <c r="A34" s="52" t="s">
        <v>347</v>
      </c>
      <c r="B34" s="144" t="s">
        <v>9</v>
      </c>
      <c r="C34" s="127" t="s">
        <v>432</v>
      </c>
      <c r="D34" s="128">
        <v>50</v>
      </c>
      <c r="E34" s="129">
        <v>111</v>
      </c>
      <c r="F34" s="301">
        <f t="shared" si="3"/>
        <v>5550</v>
      </c>
      <c r="G34" s="231">
        <f t="shared" si="1"/>
        <v>5550</v>
      </c>
      <c r="H34" s="117" t="s">
        <v>433</v>
      </c>
      <c r="I34" s="139" t="s">
        <v>434</v>
      </c>
      <c r="J34" s="65"/>
    </row>
    <row r="35" spans="1:10" s="31" customFormat="1" ht="15" customHeight="1">
      <c r="A35" s="302" t="s">
        <v>46</v>
      </c>
      <c r="B35" s="167" t="s">
        <v>377</v>
      </c>
      <c r="C35" s="130" t="s">
        <v>435</v>
      </c>
      <c r="D35" s="121">
        <v>24</v>
      </c>
      <c r="E35" s="129">
        <v>111</v>
      </c>
      <c r="F35" s="270">
        <f t="shared" si="3"/>
        <v>2664</v>
      </c>
      <c r="G35" s="231">
        <f t="shared" si="1"/>
        <v>2664</v>
      </c>
      <c r="H35" s="117" t="s">
        <v>433</v>
      </c>
      <c r="I35" s="139" t="s">
        <v>434</v>
      </c>
    </row>
    <row r="36" spans="1:10" s="31" customFormat="1" ht="15.75" customHeight="1">
      <c r="A36" s="304" t="s">
        <v>50</v>
      </c>
      <c r="B36" s="138" t="s">
        <v>436</v>
      </c>
      <c r="C36" s="124" t="s">
        <v>437</v>
      </c>
      <c r="D36" s="131">
        <v>6</v>
      </c>
      <c r="E36" s="129">
        <v>111</v>
      </c>
      <c r="F36" s="116">
        <f t="shared" si="3"/>
        <v>666</v>
      </c>
      <c r="G36" s="231">
        <f t="shared" si="1"/>
        <v>666</v>
      </c>
      <c r="H36" s="117" t="s">
        <v>433</v>
      </c>
      <c r="I36" s="303" t="s">
        <v>438</v>
      </c>
    </row>
    <row r="37" spans="1:10" s="31" customFormat="1" ht="15.75" customHeight="1">
      <c r="A37" s="304" t="s">
        <v>50</v>
      </c>
      <c r="B37" s="123" t="s">
        <v>439</v>
      </c>
      <c r="C37" s="67" t="s">
        <v>440</v>
      </c>
      <c r="D37" s="67">
        <v>6</v>
      </c>
      <c r="E37" s="132">
        <v>286</v>
      </c>
      <c r="F37" s="173">
        <f t="shared" si="3"/>
        <v>1716</v>
      </c>
      <c r="G37" s="231">
        <f t="shared" si="1"/>
        <v>1716</v>
      </c>
      <c r="H37" s="133" t="s">
        <v>441</v>
      </c>
      <c r="I37" s="258" t="s">
        <v>442</v>
      </c>
    </row>
    <row r="38" spans="1:10" s="31" customFormat="1" ht="15.75" customHeight="1">
      <c r="A38" s="52" t="s">
        <v>347</v>
      </c>
      <c r="B38" s="144" t="s">
        <v>9</v>
      </c>
      <c r="C38" s="63" t="s">
        <v>443</v>
      </c>
      <c r="D38" s="57">
        <v>50</v>
      </c>
      <c r="E38" s="132">
        <v>86</v>
      </c>
      <c r="F38" s="173">
        <f t="shared" si="3"/>
        <v>4300</v>
      </c>
      <c r="G38" s="231">
        <f t="shared" si="1"/>
        <v>4300</v>
      </c>
      <c r="H38" s="115" t="s">
        <v>444</v>
      </c>
      <c r="I38" s="258" t="s">
        <v>442</v>
      </c>
      <c r="J38" s="65"/>
    </row>
    <row r="39" spans="1:10" s="403" customFormat="1" ht="15" customHeight="1">
      <c r="A39" s="432" t="s">
        <v>38</v>
      </c>
      <c r="B39" s="433" t="s">
        <v>381</v>
      </c>
      <c r="C39" s="469" t="s">
        <v>445</v>
      </c>
      <c r="D39" s="447">
        <v>1</v>
      </c>
      <c r="E39" s="470">
        <v>115</v>
      </c>
      <c r="F39" s="416">
        <f>D39*E39</f>
        <v>115</v>
      </c>
      <c r="G39" s="400">
        <f t="shared" si="1"/>
        <v>115</v>
      </c>
      <c r="H39" s="363" t="s">
        <v>446</v>
      </c>
      <c r="I39" s="471" t="s">
        <v>447</v>
      </c>
    </row>
    <row r="40" spans="1:10" s="403" customFormat="1" ht="15" customHeight="1">
      <c r="A40" s="432" t="s">
        <v>38</v>
      </c>
      <c r="B40" s="433" t="s">
        <v>381</v>
      </c>
      <c r="C40" s="469" t="s">
        <v>448</v>
      </c>
      <c r="D40" s="469">
        <v>1</v>
      </c>
      <c r="E40" s="470">
        <v>242</v>
      </c>
      <c r="F40" s="472">
        <f t="shared" ref="F40:F44" si="4">D40*E40</f>
        <v>242</v>
      </c>
      <c r="G40" s="400">
        <f t="shared" si="1"/>
        <v>242</v>
      </c>
      <c r="H40" s="363" t="s">
        <v>446</v>
      </c>
      <c r="I40" s="471" t="s">
        <v>447</v>
      </c>
    </row>
    <row r="41" spans="1:10" s="403" customFormat="1" ht="15" customHeight="1">
      <c r="A41" s="432" t="s">
        <v>38</v>
      </c>
      <c r="B41" s="433" t="s">
        <v>381</v>
      </c>
      <c r="C41" s="469" t="s">
        <v>449</v>
      </c>
      <c r="D41" s="469">
        <v>1</v>
      </c>
      <c r="E41" s="448">
        <v>866</v>
      </c>
      <c r="F41" s="408">
        <f t="shared" si="4"/>
        <v>866</v>
      </c>
      <c r="G41" s="400">
        <f t="shared" si="1"/>
        <v>866</v>
      </c>
      <c r="H41" s="363" t="s">
        <v>446</v>
      </c>
      <c r="I41" s="471" t="s">
        <v>447</v>
      </c>
    </row>
    <row r="42" spans="1:10" s="403" customFormat="1" ht="15" customHeight="1">
      <c r="A42" s="432" t="s">
        <v>38</v>
      </c>
      <c r="B42" s="433" t="s">
        <v>381</v>
      </c>
      <c r="C42" s="473" t="s">
        <v>450</v>
      </c>
      <c r="D42" s="469">
        <v>1</v>
      </c>
      <c r="E42" s="448">
        <v>1188</v>
      </c>
      <c r="F42" s="408">
        <f t="shared" si="4"/>
        <v>1188</v>
      </c>
      <c r="G42" s="400">
        <f t="shared" si="1"/>
        <v>1188</v>
      </c>
      <c r="H42" s="363" t="s">
        <v>446</v>
      </c>
      <c r="I42" s="471" t="s">
        <v>447</v>
      </c>
    </row>
    <row r="43" spans="1:10" s="403" customFormat="1" ht="15" customHeight="1">
      <c r="A43" s="474" t="s">
        <v>87</v>
      </c>
      <c r="B43" s="475" t="s">
        <v>370</v>
      </c>
      <c r="C43" s="447" t="s">
        <v>450</v>
      </c>
      <c r="D43" s="476">
        <v>1</v>
      </c>
      <c r="E43" s="448">
        <v>1188</v>
      </c>
      <c r="F43" s="472">
        <f t="shared" si="4"/>
        <v>1188</v>
      </c>
      <c r="G43" s="477">
        <f t="shared" si="1"/>
        <v>1188</v>
      </c>
      <c r="H43" s="363" t="s">
        <v>446</v>
      </c>
      <c r="I43" s="471" t="s">
        <v>447</v>
      </c>
      <c r="J43" s="478"/>
    </row>
    <row r="44" spans="1:10" s="403" customFormat="1" ht="15" customHeight="1">
      <c r="A44" s="479" t="s">
        <v>46</v>
      </c>
      <c r="B44" s="424" t="s">
        <v>377</v>
      </c>
      <c r="C44" s="480" t="s">
        <v>451</v>
      </c>
      <c r="D44" s="481">
        <v>1</v>
      </c>
      <c r="E44" s="448">
        <v>8519</v>
      </c>
      <c r="F44" s="482">
        <f t="shared" si="4"/>
        <v>8519</v>
      </c>
      <c r="G44" s="408">
        <f t="shared" si="1"/>
        <v>8519</v>
      </c>
      <c r="H44" s="483" t="s">
        <v>452</v>
      </c>
      <c r="I44" s="405" t="s">
        <v>453</v>
      </c>
    </row>
    <row r="45" spans="1:10" s="403" customFormat="1" ht="15" customHeight="1">
      <c r="A45" s="432" t="s">
        <v>38</v>
      </c>
      <c r="B45" s="433" t="s">
        <v>381</v>
      </c>
      <c r="C45" s="473" t="s">
        <v>454</v>
      </c>
      <c r="D45" s="447">
        <v>6</v>
      </c>
      <c r="E45" s="470">
        <v>168</v>
      </c>
      <c r="F45" s="416">
        <f>D45*E45</f>
        <v>1008</v>
      </c>
      <c r="G45" s="408">
        <f t="shared" si="1"/>
        <v>1008</v>
      </c>
      <c r="H45" s="484" t="s">
        <v>455</v>
      </c>
      <c r="I45" s="485" t="s">
        <v>456</v>
      </c>
      <c r="J45" s="486"/>
    </row>
    <row r="46" spans="1:10" s="403" customFormat="1" ht="15" customHeight="1">
      <c r="A46" s="429" t="s">
        <v>87</v>
      </c>
      <c r="B46" s="430" t="s">
        <v>370</v>
      </c>
      <c r="C46" s="487" t="s">
        <v>454</v>
      </c>
      <c r="D46" s="447">
        <v>4</v>
      </c>
      <c r="E46" s="470">
        <v>168</v>
      </c>
      <c r="F46" s="416">
        <f t="shared" ref="F46:F59" si="5">D46*E46</f>
        <v>672</v>
      </c>
      <c r="G46" s="408">
        <f t="shared" si="1"/>
        <v>672</v>
      </c>
      <c r="H46" s="484" t="s">
        <v>455</v>
      </c>
      <c r="I46" s="485" t="s">
        <v>456</v>
      </c>
      <c r="J46" s="478"/>
    </row>
    <row r="47" spans="1:10" s="403" customFormat="1" ht="15" customHeight="1">
      <c r="A47" s="488" t="s">
        <v>26</v>
      </c>
      <c r="B47" s="412" t="s">
        <v>9</v>
      </c>
      <c r="C47" s="489" t="s">
        <v>457</v>
      </c>
      <c r="D47" s="490">
        <v>1</v>
      </c>
      <c r="E47" s="470">
        <v>453</v>
      </c>
      <c r="F47" s="416">
        <f t="shared" si="5"/>
        <v>453</v>
      </c>
      <c r="G47" s="408">
        <f t="shared" si="1"/>
        <v>453</v>
      </c>
      <c r="H47" s="491" t="s">
        <v>458</v>
      </c>
      <c r="I47" s="412" t="s">
        <v>459</v>
      </c>
    </row>
    <row r="48" spans="1:10" s="403" customFormat="1" ht="15" customHeight="1">
      <c r="A48" s="423" t="s">
        <v>46</v>
      </c>
      <c r="B48" s="492" t="s">
        <v>377</v>
      </c>
      <c r="C48" s="493" t="s">
        <v>460</v>
      </c>
      <c r="D48" s="493">
        <v>6</v>
      </c>
      <c r="E48" s="470">
        <v>246</v>
      </c>
      <c r="F48" s="494">
        <f t="shared" si="5"/>
        <v>1476</v>
      </c>
      <c r="G48" s="408">
        <f t="shared" si="1"/>
        <v>1476</v>
      </c>
      <c r="H48" s="491" t="s">
        <v>461</v>
      </c>
      <c r="I48" s="436" t="s">
        <v>462</v>
      </c>
    </row>
    <row r="49" spans="1:10" s="403" customFormat="1" ht="15" customHeight="1">
      <c r="A49" s="479" t="s">
        <v>28</v>
      </c>
      <c r="B49" s="495" t="s">
        <v>9</v>
      </c>
      <c r="C49" s="428" t="s">
        <v>463</v>
      </c>
      <c r="D49" s="428">
        <v>6</v>
      </c>
      <c r="E49" s="448">
        <v>149</v>
      </c>
      <c r="F49" s="482">
        <f t="shared" si="5"/>
        <v>894</v>
      </c>
      <c r="G49" s="408">
        <f t="shared" si="1"/>
        <v>894</v>
      </c>
      <c r="H49" s="496" t="s">
        <v>464</v>
      </c>
      <c r="I49" s="436" t="s">
        <v>462</v>
      </c>
    </row>
    <row r="50" spans="1:10" s="403" customFormat="1" ht="15" customHeight="1">
      <c r="A50" s="479" t="s">
        <v>28</v>
      </c>
      <c r="B50" s="412" t="s">
        <v>9</v>
      </c>
      <c r="C50" s="497" t="s">
        <v>465</v>
      </c>
      <c r="D50" s="498">
        <v>6</v>
      </c>
      <c r="E50" s="499">
        <v>158</v>
      </c>
      <c r="F50" s="477">
        <f t="shared" si="5"/>
        <v>948</v>
      </c>
      <c r="G50" s="408">
        <f t="shared" si="1"/>
        <v>948</v>
      </c>
      <c r="H50" s="496" t="s">
        <v>464</v>
      </c>
      <c r="I50" s="436" t="s">
        <v>462</v>
      </c>
    </row>
    <row r="51" spans="1:10" s="403" customFormat="1" ht="15" customHeight="1">
      <c r="A51" s="500" t="s">
        <v>87</v>
      </c>
      <c r="B51" s="501" t="s">
        <v>9</v>
      </c>
      <c r="C51" s="407" t="s">
        <v>466</v>
      </c>
      <c r="D51" s="407">
        <v>3</v>
      </c>
      <c r="E51" s="448">
        <v>158</v>
      </c>
      <c r="F51" s="482">
        <f t="shared" si="5"/>
        <v>474</v>
      </c>
      <c r="G51" s="408">
        <f t="shared" si="1"/>
        <v>474</v>
      </c>
      <c r="H51" s="496" t="s">
        <v>464</v>
      </c>
      <c r="I51" s="436" t="s">
        <v>462</v>
      </c>
    </row>
    <row r="52" spans="1:10" s="403" customFormat="1" ht="15" customHeight="1">
      <c r="A52" s="423" t="s">
        <v>44</v>
      </c>
      <c r="B52" s="502" t="s">
        <v>377</v>
      </c>
      <c r="C52" s="503" t="s">
        <v>467</v>
      </c>
      <c r="D52" s="504">
        <v>30</v>
      </c>
      <c r="E52" s="499">
        <v>158</v>
      </c>
      <c r="F52" s="477">
        <f>D52*E52</f>
        <v>4740</v>
      </c>
      <c r="G52" s="408">
        <f t="shared" si="1"/>
        <v>4740</v>
      </c>
      <c r="H52" s="496" t="s">
        <v>464</v>
      </c>
      <c r="I52" s="436" t="s">
        <v>462</v>
      </c>
      <c r="J52" s="418"/>
    </row>
    <row r="53" spans="1:10" s="403" customFormat="1" ht="15" customHeight="1">
      <c r="A53" s="423" t="s">
        <v>87</v>
      </c>
      <c r="B53" s="505" t="s">
        <v>9</v>
      </c>
      <c r="C53" s="407" t="s">
        <v>468</v>
      </c>
      <c r="D53" s="407">
        <v>3</v>
      </c>
      <c r="E53" s="448">
        <v>179</v>
      </c>
      <c r="F53" s="482">
        <f t="shared" si="5"/>
        <v>537</v>
      </c>
      <c r="G53" s="408">
        <f t="shared" si="1"/>
        <v>537</v>
      </c>
      <c r="H53" s="506" t="s">
        <v>412</v>
      </c>
      <c r="I53" s="507" t="s">
        <v>469</v>
      </c>
    </row>
    <row r="54" spans="1:10" s="403" customFormat="1" ht="15.75" customHeight="1">
      <c r="A54" s="423" t="s">
        <v>40</v>
      </c>
      <c r="B54" s="463" t="s">
        <v>9</v>
      </c>
      <c r="C54" s="508" t="s">
        <v>470</v>
      </c>
      <c r="D54" s="509">
        <v>30</v>
      </c>
      <c r="E54" s="470">
        <v>321</v>
      </c>
      <c r="F54" s="416">
        <f t="shared" si="5"/>
        <v>9630</v>
      </c>
      <c r="G54" s="408">
        <f t="shared" si="1"/>
        <v>9630</v>
      </c>
      <c r="H54" s="510" t="s">
        <v>471</v>
      </c>
      <c r="I54" s="463" t="s">
        <v>472</v>
      </c>
    </row>
    <row r="55" spans="1:10" s="403" customFormat="1" ht="15.75" customHeight="1">
      <c r="A55" s="423" t="s">
        <v>44</v>
      </c>
      <c r="B55" s="511" t="s">
        <v>9</v>
      </c>
      <c r="C55" s="508" t="s">
        <v>473</v>
      </c>
      <c r="D55" s="509">
        <v>15</v>
      </c>
      <c r="E55" s="470">
        <v>321</v>
      </c>
      <c r="F55" s="416">
        <f t="shared" si="5"/>
        <v>4815</v>
      </c>
      <c r="G55" s="408">
        <f t="shared" si="1"/>
        <v>4815</v>
      </c>
      <c r="H55" s="510" t="s">
        <v>471</v>
      </c>
      <c r="I55" s="463" t="s">
        <v>474</v>
      </c>
      <c r="J55" s="512"/>
    </row>
    <row r="56" spans="1:10" s="403" customFormat="1" ht="15" customHeight="1">
      <c r="A56" s="432" t="s">
        <v>38</v>
      </c>
      <c r="B56" s="451" t="s">
        <v>381</v>
      </c>
      <c r="C56" s="513" t="s">
        <v>475</v>
      </c>
      <c r="D56" s="447">
        <v>4</v>
      </c>
      <c r="E56" s="470">
        <v>207</v>
      </c>
      <c r="F56" s="416">
        <f t="shared" si="5"/>
        <v>828</v>
      </c>
      <c r="G56" s="408">
        <f t="shared" si="1"/>
        <v>828</v>
      </c>
      <c r="H56" s="514" t="s">
        <v>446</v>
      </c>
      <c r="I56" s="436" t="s">
        <v>476</v>
      </c>
    </row>
    <row r="57" spans="1:10" s="403" customFormat="1" ht="15" customHeight="1">
      <c r="A57" s="423" t="s">
        <v>87</v>
      </c>
      <c r="B57" s="430" t="s">
        <v>370</v>
      </c>
      <c r="C57" s="469" t="s">
        <v>477</v>
      </c>
      <c r="D57" s="447">
        <v>2</v>
      </c>
      <c r="E57" s="470">
        <v>207</v>
      </c>
      <c r="F57" s="416">
        <f>D57*E57</f>
        <v>414</v>
      </c>
      <c r="G57" s="408">
        <f t="shared" si="1"/>
        <v>414</v>
      </c>
      <c r="H57" s="514" t="s">
        <v>446</v>
      </c>
      <c r="I57" s="436" t="s">
        <v>476</v>
      </c>
      <c r="J57" s="478"/>
    </row>
    <row r="58" spans="1:10" s="403" customFormat="1" ht="15.75" customHeight="1">
      <c r="A58" s="423" t="s">
        <v>40</v>
      </c>
      <c r="B58" s="463" t="s">
        <v>9</v>
      </c>
      <c r="C58" s="508" t="s">
        <v>478</v>
      </c>
      <c r="D58" s="509">
        <v>8</v>
      </c>
      <c r="E58" s="470">
        <v>490</v>
      </c>
      <c r="F58" s="416">
        <f t="shared" si="5"/>
        <v>3920</v>
      </c>
      <c r="G58" s="408">
        <f t="shared" si="1"/>
        <v>3920</v>
      </c>
      <c r="H58" s="483" t="s">
        <v>479</v>
      </c>
      <c r="I58" s="463" t="s">
        <v>480</v>
      </c>
    </row>
    <row r="59" spans="1:10" s="403" customFormat="1" ht="15" customHeight="1">
      <c r="A59" s="423" t="s">
        <v>44</v>
      </c>
      <c r="B59" s="444" t="s">
        <v>377</v>
      </c>
      <c r="C59" s="446" t="s">
        <v>481</v>
      </c>
      <c r="D59" s="428">
        <v>26</v>
      </c>
      <c r="E59" s="470">
        <v>193</v>
      </c>
      <c r="F59" s="416">
        <f t="shared" si="5"/>
        <v>5018</v>
      </c>
      <c r="G59" s="408">
        <f t="shared" si="1"/>
        <v>5018</v>
      </c>
      <c r="H59" s="515" t="s">
        <v>482</v>
      </c>
      <c r="I59" s="444" t="s">
        <v>483</v>
      </c>
      <c r="J59" s="418"/>
    </row>
    <row r="60" spans="1:10" s="403" customFormat="1" ht="15" customHeight="1">
      <c r="A60" s="432" t="s">
        <v>38</v>
      </c>
      <c r="B60" s="516" t="s">
        <v>381</v>
      </c>
      <c r="C60" s="469" t="s">
        <v>484</v>
      </c>
      <c r="D60" s="447">
        <v>1</v>
      </c>
      <c r="E60" s="470">
        <v>90</v>
      </c>
      <c r="F60" s="416">
        <f>D60*E60</f>
        <v>90</v>
      </c>
      <c r="G60" s="408">
        <f t="shared" si="1"/>
        <v>90</v>
      </c>
      <c r="H60" s="514" t="s">
        <v>446</v>
      </c>
      <c r="I60" s="517" t="s">
        <v>485</v>
      </c>
    </row>
    <row r="61" spans="1:10" s="403" customFormat="1" ht="15" customHeight="1">
      <c r="A61" s="423" t="s">
        <v>87</v>
      </c>
      <c r="B61" s="430" t="s">
        <v>370</v>
      </c>
      <c r="C61" s="469" t="s">
        <v>484</v>
      </c>
      <c r="D61" s="447">
        <v>1</v>
      </c>
      <c r="E61" s="470">
        <v>90</v>
      </c>
      <c r="F61" s="416">
        <f t="shared" ref="F61:F68" si="6">D61*E61</f>
        <v>90</v>
      </c>
      <c r="G61" s="408">
        <f t="shared" si="1"/>
        <v>90</v>
      </c>
      <c r="H61" s="514" t="s">
        <v>446</v>
      </c>
      <c r="I61" s="518" t="s">
        <v>485</v>
      </c>
      <c r="J61" s="478"/>
    </row>
    <row r="62" spans="1:10" s="403" customFormat="1" ht="15" customHeight="1">
      <c r="A62" s="432" t="s">
        <v>38</v>
      </c>
      <c r="B62" s="433" t="s">
        <v>381</v>
      </c>
      <c r="C62" s="519" t="s">
        <v>486</v>
      </c>
      <c r="D62" s="520">
        <v>1</v>
      </c>
      <c r="E62" s="470">
        <v>89</v>
      </c>
      <c r="F62" s="416">
        <f t="shared" si="6"/>
        <v>89</v>
      </c>
      <c r="G62" s="408">
        <f t="shared" si="1"/>
        <v>89</v>
      </c>
      <c r="H62" s="514" t="s">
        <v>446</v>
      </c>
      <c r="I62" s="521" t="s">
        <v>487</v>
      </c>
    </row>
    <row r="63" spans="1:10" s="403" customFormat="1" ht="15" customHeight="1">
      <c r="A63" s="423" t="s">
        <v>87</v>
      </c>
      <c r="B63" s="430" t="s">
        <v>370</v>
      </c>
      <c r="C63" s="469" t="s">
        <v>486</v>
      </c>
      <c r="D63" s="447">
        <v>1</v>
      </c>
      <c r="E63" s="470">
        <v>89</v>
      </c>
      <c r="F63" s="416">
        <f t="shared" si="6"/>
        <v>89</v>
      </c>
      <c r="G63" s="408">
        <f t="shared" si="1"/>
        <v>89</v>
      </c>
      <c r="H63" s="514" t="s">
        <v>446</v>
      </c>
      <c r="I63" s="521" t="s">
        <v>487</v>
      </c>
      <c r="J63" s="478"/>
    </row>
    <row r="64" spans="1:10" s="403" customFormat="1" ht="15" customHeight="1">
      <c r="A64" s="432" t="s">
        <v>38</v>
      </c>
      <c r="B64" s="433" t="s">
        <v>381</v>
      </c>
      <c r="C64" s="522" t="s">
        <v>488</v>
      </c>
      <c r="D64" s="417">
        <v>1</v>
      </c>
      <c r="E64" s="470">
        <v>243</v>
      </c>
      <c r="F64" s="416">
        <f t="shared" si="6"/>
        <v>243</v>
      </c>
      <c r="G64" s="408">
        <f t="shared" si="1"/>
        <v>243</v>
      </c>
      <c r="H64" s="523" t="s">
        <v>121</v>
      </c>
      <c r="I64" s="436" t="s">
        <v>489</v>
      </c>
    </row>
    <row r="65" spans="1:10" s="403" customFormat="1" ht="15.75" customHeight="1">
      <c r="A65" s="423" t="s">
        <v>24</v>
      </c>
      <c r="B65" s="524" t="s">
        <v>9</v>
      </c>
      <c r="C65" s="440" t="s">
        <v>490</v>
      </c>
      <c r="D65" s="440">
        <v>1</v>
      </c>
      <c r="E65" s="448">
        <v>718</v>
      </c>
      <c r="F65" s="482">
        <f t="shared" si="6"/>
        <v>718</v>
      </c>
      <c r="G65" s="408">
        <f t="shared" si="1"/>
        <v>718</v>
      </c>
      <c r="H65" s="525" t="s">
        <v>491</v>
      </c>
      <c r="I65" s="526" t="s">
        <v>492</v>
      </c>
      <c r="J65" s="445"/>
    </row>
    <row r="66" spans="1:10" s="403" customFormat="1" ht="15.75" customHeight="1">
      <c r="A66" s="423" t="s">
        <v>44</v>
      </c>
      <c r="B66" s="507" t="s">
        <v>9</v>
      </c>
      <c r="C66" s="527" t="s">
        <v>493</v>
      </c>
      <c r="D66" s="528">
        <v>1</v>
      </c>
      <c r="E66" s="499">
        <v>600</v>
      </c>
      <c r="F66" s="477">
        <f t="shared" si="6"/>
        <v>600</v>
      </c>
      <c r="G66" s="408">
        <f t="shared" si="1"/>
        <v>600</v>
      </c>
      <c r="H66" s="525" t="s">
        <v>491</v>
      </c>
      <c r="I66" s="463" t="s">
        <v>492</v>
      </c>
    </row>
    <row r="67" spans="1:10" s="456" customFormat="1" ht="15.75" customHeight="1">
      <c r="A67" s="432" t="s">
        <v>38</v>
      </c>
      <c r="B67" s="436" t="s">
        <v>9</v>
      </c>
      <c r="C67" s="527" t="s">
        <v>493</v>
      </c>
      <c r="D67" s="509">
        <v>1</v>
      </c>
      <c r="E67" s="470">
        <v>600</v>
      </c>
      <c r="F67" s="416">
        <f t="shared" si="6"/>
        <v>600</v>
      </c>
      <c r="G67" s="408">
        <f t="shared" si="1"/>
        <v>600</v>
      </c>
      <c r="H67" s="529" t="s">
        <v>491</v>
      </c>
      <c r="I67" s="457" t="s">
        <v>492</v>
      </c>
    </row>
    <row r="68" spans="1:10" s="403" customFormat="1" ht="15.75" customHeight="1">
      <c r="A68" s="432" t="s">
        <v>38</v>
      </c>
      <c r="B68" s="436" t="s">
        <v>9</v>
      </c>
      <c r="C68" s="530" t="s">
        <v>494</v>
      </c>
      <c r="D68" s="509">
        <v>2</v>
      </c>
      <c r="E68" s="470">
        <v>182</v>
      </c>
      <c r="F68" s="416">
        <f t="shared" si="6"/>
        <v>364</v>
      </c>
      <c r="G68" s="408">
        <f t="shared" si="1"/>
        <v>364</v>
      </c>
      <c r="H68" s="483" t="s">
        <v>495</v>
      </c>
      <c r="I68" s="463" t="s">
        <v>496</v>
      </c>
    </row>
    <row r="69" spans="1:10" s="403" customFormat="1" ht="15" customHeight="1">
      <c r="A69" s="479" t="s">
        <v>24</v>
      </c>
      <c r="B69" s="531" t="s">
        <v>9</v>
      </c>
      <c r="C69" s="407" t="s">
        <v>497</v>
      </c>
      <c r="D69" s="440">
        <v>4</v>
      </c>
      <c r="E69" s="532">
        <v>1540</v>
      </c>
      <c r="F69" s="533">
        <f t="shared" ref="F69:F94" si="7">D69*E69</f>
        <v>6160</v>
      </c>
      <c r="G69" s="400">
        <f t="shared" si="1"/>
        <v>6160</v>
      </c>
      <c r="H69" s="443" t="s">
        <v>498</v>
      </c>
      <c r="I69" s="412" t="s">
        <v>499</v>
      </c>
      <c r="J69" s="445"/>
    </row>
    <row r="70" spans="1:10" s="535" customFormat="1" ht="15" customHeight="1">
      <c r="A70" s="479" t="s">
        <v>347</v>
      </c>
      <c r="B70" s="534" t="s">
        <v>9</v>
      </c>
      <c r="C70" s="407" t="s">
        <v>497</v>
      </c>
      <c r="D70" s="428">
        <v>4</v>
      </c>
      <c r="E70" s="532">
        <v>1540</v>
      </c>
      <c r="F70" s="533">
        <f t="shared" si="7"/>
        <v>6160</v>
      </c>
      <c r="G70" s="400">
        <f t="shared" si="1"/>
        <v>6160</v>
      </c>
      <c r="H70" s="401" t="s">
        <v>498</v>
      </c>
      <c r="I70" s="436" t="s">
        <v>500</v>
      </c>
      <c r="J70" s="497"/>
    </row>
    <row r="71" spans="1:10" s="535" customFormat="1" ht="15" customHeight="1">
      <c r="A71" s="479" t="s">
        <v>34</v>
      </c>
      <c r="B71" s="426" t="s">
        <v>9</v>
      </c>
      <c r="C71" s="407" t="s">
        <v>497</v>
      </c>
      <c r="D71" s="428">
        <v>3</v>
      </c>
      <c r="E71" s="532">
        <v>1540</v>
      </c>
      <c r="F71" s="533">
        <f>D71*E71</f>
        <v>4620</v>
      </c>
      <c r="G71" s="400">
        <f t="shared" si="1"/>
        <v>4620</v>
      </c>
      <c r="H71" s="443" t="s">
        <v>498</v>
      </c>
      <c r="I71" s="536" t="s">
        <v>501</v>
      </c>
    </row>
    <row r="72" spans="1:10" s="535" customFormat="1" ht="15.75" customHeight="1">
      <c r="A72" s="479" t="s">
        <v>40</v>
      </c>
      <c r="B72" s="537" t="s">
        <v>9</v>
      </c>
      <c r="C72" s="407" t="s">
        <v>497</v>
      </c>
      <c r="D72" s="509">
        <v>3</v>
      </c>
      <c r="E72" s="532">
        <v>1540</v>
      </c>
      <c r="F72" s="533">
        <f t="shared" si="7"/>
        <v>4620</v>
      </c>
      <c r="G72" s="400">
        <f t="shared" si="1"/>
        <v>4620</v>
      </c>
      <c r="H72" s="443" t="s">
        <v>498</v>
      </c>
      <c r="I72" s="463" t="s">
        <v>502</v>
      </c>
    </row>
    <row r="73" spans="1:10" s="403" customFormat="1" ht="15" customHeight="1">
      <c r="A73" s="479" t="s">
        <v>24</v>
      </c>
      <c r="B73" s="538" t="s">
        <v>9</v>
      </c>
      <c r="C73" s="539" t="s">
        <v>503</v>
      </c>
      <c r="D73" s="540">
        <v>2</v>
      </c>
      <c r="E73" s="470">
        <v>1928</v>
      </c>
      <c r="F73" s="541">
        <f>D73*E73</f>
        <v>3856</v>
      </c>
      <c r="G73" s="400">
        <f t="shared" si="1"/>
        <v>3856</v>
      </c>
      <c r="H73" s="542" t="s">
        <v>504</v>
      </c>
      <c r="I73" s="543" t="s">
        <v>505</v>
      </c>
      <c r="J73" s="445"/>
    </row>
    <row r="74" spans="1:10" s="535" customFormat="1" ht="15" customHeight="1">
      <c r="A74" s="479" t="s">
        <v>28</v>
      </c>
      <c r="B74" s="534" t="s">
        <v>9</v>
      </c>
      <c r="C74" s="440" t="s">
        <v>506</v>
      </c>
      <c r="D74" s="544">
        <v>1</v>
      </c>
      <c r="E74" s="470">
        <v>1928</v>
      </c>
      <c r="F74" s="533">
        <f t="shared" si="7"/>
        <v>1928</v>
      </c>
      <c r="G74" s="400">
        <f t="shared" si="1"/>
        <v>1928</v>
      </c>
      <c r="H74" s="542" t="s">
        <v>504</v>
      </c>
      <c r="I74" s="545" t="s">
        <v>507</v>
      </c>
    </row>
    <row r="75" spans="1:10" s="535" customFormat="1" ht="15" customHeight="1">
      <c r="A75" s="479" t="s">
        <v>34</v>
      </c>
      <c r="B75" s="426" t="s">
        <v>9</v>
      </c>
      <c r="C75" s="539" t="s">
        <v>503</v>
      </c>
      <c r="D75" s="406">
        <v>2</v>
      </c>
      <c r="E75" s="470">
        <v>1928</v>
      </c>
      <c r="F75" s="533">
        <f t="shared" si="7"/>
        <v>3856</v>
      </c>
      <c r="G75" s="400">
        <f t="shared" ref="G75:G95" si="8">D75*E75</f>
        <v>3856</v>
      </c>
      <c r="H75" s="542" t="s">
        <v>504</v>
      </c>
      <c r="I75" s="536" t="s">
        <v>508</v>
      </c>
    </row>
    <row r="76" spans="1:10" s="535" customFormat="1" ht="15" customHeight="1">
      <c r="A76" s="479" t="s">
        <v>44</v>
      </c>
      <c r="B76" s="546" t="s">
        <v>377</v>
      </c>
      <c r="C76" s="440" t="s">
        <v>509</v>
      </c>
      <c r="D76" s="406">
        <v>5</v>
      </c>
      <c r="E76" s="470">
        <v>1928</v>
      </c>
      <c r="F76" s="533">
        <f t="shared" si="7"/>
        <v>9640</v>
      </c>
      <c r="G76" s="400">
        <f t="shared" si="8"/>
        <v>9640</v>
      </c>
      <c r="H76" s="542" t="s">
        <v>504</v>
      </c>
      <c r="I76" s="444" t="s">
        <v>510</v>
      </c>
      <c r="J76" s="497"/>
    </row>
    <row r="77" spans="1:10" s="535" customFormat="1" ht="15" customHeight="1">
      <c r="A77" s="479" t="s">
        <v>347</v>
      </c>
      <c r="B77" s="426" t="s">
        <v>9</v>
      </c>
      <c r="C77" s="440" t="s">
        <v>511</v>
      </c>
      <c r="D77" s="406">
        <v>4</v>
      </c>
      <c r="E77" s="470">
        <v>1928</v>
      </c>
      <c r="F77" s="533">
        <f t="shared" si="7"/>
        <v>7712</v>
      </c>
      <c r="G77" s="400">
        <f t="shared" si="8"/>
        <v>7712</v>
      </c>
      <c r="H77" s="542" t="s">
        <v>504</v>
      </c>
      <c r="I77" s="436" t="s">
        <v>512</v>
      </c>
      <c r="J77" s="497"/>
    </row>
    <row r="78" spans="1:10" s="403" customFormat="1" ht="15" customHeight="1">
      <c r="A78" s="479" t="s">
        <v>347</v>
      </c>
      <c r="B78" s="426" t="s">
        <v>9</v>
      </c>
      <c r="C78" s="547" t="s">
        <v>513</v>
      </c>
      <c r="D78" s="428">
        <v>2</v>
      </c>
      <c r="E78" s="470">
        <v>1490</v>
      </c>
      <c r="F78" s="533">
        <f t="shared" si="7"/>
        <v>2980</v>
      </c>
      <c r="G78" s="400">
        <f t="shared" si="8"/>
        <v>2980</v>
      </c>
      <c r="H78" s="401" t="s">
        <v>514</v>
      </c>
      <c r="I78" s="436" t="s">
        <v>515</v>
      </c>
      <c r="J78" s="418"/>
    </row>
    <row r="79" spans="1:10" s="403" customFormat="1" ht="15.75" customHeight="1">
      <c r="A79" s="404" t="s">
        <v>38</v>
      </c>
      <c r="B79" s="548" t="s">
        <v>9</v>
      </c>
      <c r="C79" s="508" t="s">
        <v>516</v>
      </c>
      <c r="D79" s="509">
        <v>2</v>
      </c>
      <c r="E79" s="470">
        <v>308</v>
      </c>
      <c r="F79" s="533">
        <f t="shared" si="7"/>
        <v>616</v>
      </c>
      <c r="G79" s="400">
        <f t="shared" si="8"/>
        <v>616</v>
      </c>
      <c r="H79" s="549" t="s">
        <v>355</v>
      </c>
      <c r="I79" s="462" t="s">
        <v>517</v>
      </c>
    </row>
    <row r="80" spans="1:10" s="403" customFormat="1" ht="15.75" customHeight="1">
      <c r="A80" s="479" t="s">
        <v>518</v>
      </c>
      <c r="B80" s="543" t="s">
        <v>9</v>
      </c>
      <c r="C80" s="508" t="s">
        <v>516</v>
      </c>
      <c r="D80" s="520">
        <v>2</v>
      </c>
      <c r="E80" s="470">
        <v>308</v>
      </c>
      <c r="F80" s="416">
        <f>D80*E80</f>
        <v>616</v>
      </c>
      <c r="G80" s="400">
        <f t="shared" si="8"/>
        <v>616</v>
      </c>
      <c r="H80" s="550" t="s">
        <v>355</v>
      </c>
      <c r="I80" s="462" t="s">
        <v>517</v>
      </c>
    </row>
    <row r="81" spans="1:10" s="403" customFormat="1" ht="15" customHeight="1">
      <c r="A81" s="479" t="s">
        <v>518</v>
      </c>
      <c r="B81" s="426" t="s">
        <v>9</v>
      </c>
      <c r="C81" s="519" t="s">
        <v>519</v>
      </c>
      <c r="D81" s="520">
        <v>4</v>
      </c>
      <c r="E81" s="470">
        <v>1727</v>
      </c>
      <c r="F81" s="533">
        <f t="shared" si="7"/>
        <v>6908</v>
      </c>
      <c r="G81" s="400">
        <f t="shared" si="8"/>
        <v>6908</v>
      </c>
      <c r="H81" s="550" t="s">
        <v>355</v>
      </c>
      <c r="I81" s="518" t="s">
        <v>520</v>
      </c>
    </row>
    <row r="82" spans="1:10" s="403" customFormat="1" ht="15" customHeight="1">
      <c r="A82" s="479" t="s">
        <v>24</v>
      </c>
      <c r="B82" s="551" t="s">
        <v>9</v>
      </c>
      <c r="C82" s="439" t="s">
        <v>521</v>
      </c>
      <c r="D82" s="440">
        <v>3</v>
      </c>
      <c r="E82" s="470">
        <v>274</v>
      </c>
      <c r="F82" s="533">
        <f t="shared" si="7"/>
        <v>822</v>
      </c>
      <c r="G82" s="400">
        <f t="shared" si="8"/>
        <v>822</v>
      </c>
      <c r="H82" s="401" t="s">
        <v>522</v>
      </c>
      <c r="I82" s="412" t="s">
        <v>523</v>
      </c>
      <c r="J82" s="445"/>
    </row>
    <row r="83" spans="1:10" s="403" customFormat="1" ht="15.75" customHeight="1">
      <c r="A83" s="429" t="s">
        <v>40</v>
      </c>
      <c r="B83" s="463" t="s">
        <v>9</v>
      </c>
      <c r="C83" s="508" t="s">
        <v>524</v>
      </c>
      <c r="D83" s="509">
        <v>4</v>
      </c>
      <c r="E83" s="470">
        <v>274</v>
      </c>
      <c r="F83" s="533">
        <f>D83*E83</f>
        <v>1096</v>
      </c>
      <c r="G83" s="400">
        <f t="shared" si="8"/>
        <v>1096</v>
      </c>
      <c r="H83" s="401" t="s">
        <v>522</v>
      </c>
      <c r="I83" s="463" t="s">
        <v>525</v>
      </c>
    </row>
    <row r="84" spans="1:10" s="403" customFormat="1" ht="15" customHeight="1">
      <c r="A84" s="552" t="s">
        <v>26</v>
      </c>
      <c r="B84" s="412" t="s">
        <v>9</v>
      </c>
      <c r="C84" s="439" t="s">
        <v>526</v>
      </c>
      <c r="D84" s="440">
        <v>15</v>
      </c>
      <c r="E84" s="470">
        <v>274</v>
      </c>
      <c r="F84" s="533">
        <f>D84*E84</f>
        <v>4110</v>
      </c>
      <c r="G84" s="400">
        <f t="shared" si="8"/>
        <v>4110</v>
      </c>
      <c r="H84" s="401" t="s">
        <v>522</v>
      </c>
      <c r="I84" s="412" t="s">
        <v>527</v>
      </c>
    </row>
    <row r="85" spans="1:10" s="403" customFormat="1" ht="15" customHeight="1">
      <c r="A85" s="417" t="s">
        <v>347</v>
      </c>
      <c r="B85" s="426" t="s">
        <v>9</v>
      </c>
      <c r="C85" s="427" t="s">
        <v>528</v>
      </c>
      <c r="D85" s="428">
        <v>10</v>
      </c>
      <c r="E85" s="470">
        <v>274</v>
      </c>
      <c r="F85" s="533">
        <f>D85*E85</f>
        <v>2740</v>
      </c>
      <c r="G85" s="400">
        <f t="shared" si="8"/>
        <v>2740</v>
      </c>
      <c r="H85" s="401" t="s">
        <v>522</v>
      </c>
      <c r="I85" s="436" t="s">
        <v>529</v>
      </c>
      <c r="J85" s="418"/>
    </row>
    <row r="86" spans="1:10" s="456" customFormat="1" ht="15" customHeight="1">
      <c r="A86" s="404" t="s">
        <v>38</v>
      </c>
      <c r="B86" s="410" t="s">
        <v>9</v>
      </c>
      <c r="C86" s="553" t="s">
        <v>530</v>
      </c>
      <c r="D86" s="428">
        <v>7</v>
      </c>
      <c r="E86" s="470">
        <v>274</v>
      </c>
      <c r="F86" s="533">
        <f>D86*E86</f>
        <v>1918</v>
      </c>
      <c r="G86" s="400">
        <f t="shared" si="8"/>
        <v>1918</v>
      </c>
      <c r="H86" s="401" t="s">
        <v>522</v>
      </c>
      <c r="I86" s="454" t="s">
        <v>531</v>
      </c>
    </row>
    <row r="87" spans="1:10" s="403" customFormat="1" ht="15" customHeight="1">
      <c r="A87" s="552" t="s">
        <v>24</v>
      </c>
      <c r="B87" s="438" t="s">
        <v>9</v>
      </c>
      <c r="C87" s="439" t="s">
        <v>532</v>
      </c>
      <c r="D87" s="440">
        <v>3</v>
      </c>
      <c r="E87" s="470">
        <v>391</v>
      </c>
      <c r="F87" s="533">
        <f t="shared" si="7"/>
        <v>1173</v>
      </c>
      <c r="G87" s="400">
        <f t="shared" si="8"/>
        <v>1173</v>
      </c>
      <c r="H87" s="401" t="s">
        <v>533</v>
      </c>
      <c r="I87" s="412" t="s">
        <v>534</v>
      </c>
      <c r="J87" s="445"/>
    </row>
    <row r="88" spans="1:10" s="403" customFormat="1" ht="15" customHeight="1">
      <c r="A88" s="500" t="s">
        <v>46</v>
      </c>
      <c r="B88" s="554" t="s">
        <v>377</v>
      </c>
      <c r="C88" s="439" t="s">
        <v>535</v>
      </c>
      <c r="D88" s="440">
        <v>4</v>
      </c>
      <c r="E88" s="470">
        <v>391</v>
      </c>
      <c r="F88" s="533">
        <f t="shared" si="7"/>
        <v>1564</v>
      </c>
      <c r="G88" s="400">
        <f t="shared" si="8"/>
        <v>1564</v>
      </c>
      <c r="H88" s="401" t="s">
        <v>533</v>
      </c>
      <c r="I88" s="433" t="s">
        <v>527</v>
      </c>
    </row>
    <row r="89" spans="1:10" s="403" customFormat="1" ht="15" customHeight="1">
      <c r="A89" s="488" t="s">
        <v>24</v>
      </c>
      <c r="B89" s="438" t="s">
        <v>9</v>
      </c>
      <c r="C89" s="439" t="s">
        <v>536</v>
      </c>
      <c r="D89" s="440">
        <v>1</v>
      </c>
      <c r="E89" s="470">
        <v>1293</v>
      </c>
      <c r="F89" s="533">
        <f t="shared" si="7"/>
        <v>1293</v>
      </c>
      <c r="G89" s="400">
        <f t="shared" si="8"/>
        <v>1293</v>
      </c>
      <c r="H89" s="555" t="s">
        <v>537</v>
      </c>
      <c r="I89" s="451" t="s">
        <v>538</v>
      </c>
      <c r="J89" s="445"/>
    </row>
    <row r="90" spans="1:10" s="403" customFormat="1" ht="15" customHeight="1">
      <c r="A90" s="488" t="s">
        <v>26</v>
      </c>
      <c r="B90" s="412" t="s">
        <v>9</v>
      </c>
      <c r="C90" s="439" t="s">
        <v>539</v>
      </c>
      <c r="D90" s="440">
        <v>6</v>
      </c>
      <c r="E90" s="470">
        <v>682</v>
      </c>
      <c r="F90" s="533">
        <f t="shared" si="7"/>
        <v>4092</v>
      </c>
      <c r="G90" s="400">
        <f t="shared" si="8"/>
        <v>4092</v>
      </c>
      <c r="H90" s="401" t="s">
        <v>540</v>
      </c>
      <c r="I90" s="412" t="s">
        <v>541</v>
      </c>
    </row>
    <row r="91" spans="1:10" s="456" customFormat="1" ht="15.75" customHeight="1">
      <c r="A91" s="556" t="s">
        <v>36</v>
      </c>
      <c r="B91" s="436" t="s">
        <v>9</v>
      </c>
      <c r="C91" s="557" t="s">
        <v>542</v>
      </c>
      <c r="D91" s="508">
        <v>4</v>
      </c>
      <c r="E91" s="448">
        <v>86</v>
      </c>
      <c r="F91" s="533">
        <f t="shared" si="7"/>
        <v>344</v>
      </c>
      <c r="G91" s="400">
        <f t="shared" si="8"/>
        <v>344</v>
      </c>
      <c r="H91" s="453" t="s">
        <v>543</v>
      </c>
      <c r="I91" s="475" t="s">
        <v>544</v>
      </c>
    </row>
    <row r="92" spans="1:10" s="403" customFormat="1" ht="15" customHeight="1">
      <c r="A92" s="429" t="s">
        <v>87</v>
      </c>
      <c r="B92" s="558" t="s">
        <v>9</v>
      </c>
      <c r="C92" s="431" t="s">
        <v>545</v>
      </c>
      <c r="D92" s="407">
        <v>5</v>
      </c>
      <c r="E92" s="448">
        <v>86</v>
      </c>
      <c r="F92" s="533">
        <f>D92*E92</f>
        <v>430</v>
      </c>
      <c r="G92" s="400">
        <f t="shared" si="8"/>
        <v>430</v>
      </c>
      <c r="H92" s="453" t="s">
        <v>543</v>
      </c>
      <c r="I92" s="436" t="s">
        <v>546</v>
      </c>
    </row>
    <row r="93" spans="1:10" s="403" customFormat="1" ht="15" customHeight="1">
      <c r="A93" s="423" t="s">
        <v>44</v>
      </c>
      <c r="B93" s="436" t="s">
        <v>377</v>
      </c>
      <c r="C93" s="559" t="s">
        <v>547</v>
      </c>
      <c r="D93" s="428">
        <v>50</v>
      </c>
      <c r="E93" s="448">
        <v>86</v>
      </c>
      <c r="F93" s="533">
        <f t="shared" si="7"/>
        <v>4300</v>
      </c>
      <c r="G93" s="400">
        <f t="shared" si="8"/>
        <v>4300</v>
      </c>
      <c r="H93" s="453" t="s">
        <v>543</v>
      </c>
      <c r="I93" s="502" t="s">
        <v>548</v>
      </c>
      <c r="J93" s="418"/>
    </row>
    <row r="94" spans="1:10" s="403" customFormat="1" ht="15" customHeight="1">
      <c r="A94" s="423" t="s">
        <v>46</v>
      </c>
      <c r="B94" s="412" t="s">
        <v>9</v>
      </c>
      <c r="C94" s="513" t="s">
        <v>549</v>
      </c>
      <c r="D94" s="447">
        <v>25</v>
      </c>
      <c r="E94" s="448">
        <v>86</v>
      </c>
      <c r="F94" s="533">
        <f t="shared" si="7"/>
        <v>2150</v>
      </c>
      <c r="G94" s="400">
        <f t="shared" si="8"/>
        <v>2150</v>
      </c>
      <c r="H94" s="453" t="s">
        <v>543</v>
      </c>
      <c r="I94" s="433" t="s">
        <v>527</v>
      </c>
    </row>
    <row r="95" spans="1:10" s="403" customFormat="1" ht="15.75" customHeight="1">
      <c r="A95" s="423" t="s">
        <v>54</v>
      </c>
      <c r="B95" s="463" t="s">
        <v>9</v>
      </c>
      <c r="C95" s="509" t="s">
        <v>550</v>
      </c>
      <c r="D95" s="535">
        <v>308</v>
      </c>
      <c r="E95" s="470">
        <v>33.613570000000003</v>
      </c>
      <c r="F95" s="533">
        <f>D95*E95</f>
        <v>10352.979560000002</v>
      </c>
      <c r="G95" s="400">
        <f t="shared" si="8"/>
        <v>10352.979560000002</v>
      </c>
      <c r="H95" s="560" t="s">
        <v>551</v>
      </c>
      <c r="I95" s="463" t="s">
        <v>552</v>
      </c>
    </row>
    <row r="96" spans="1:10" s="31" customFormat="1" ht="15" customHeight="1">
      <c r="A96" s="607" t="s">
        <v>367</v>
      </c>
      <c r="B96" s="607"/>
      <c r="C96" s="607"/>
      <c r="D96" s="607"/>
      <c r="E96" s="608"/>
      <c r="F96" s="68">
        <f>SUM(F3:F95)</f>
        <v>205146.97956000001</v>
      </c>
      <c r="G96" s="61">
        <f>SUM(G3:G95)</f>
        <v>212051.97956000001</v>
      </c>
      <c r="H96" s="305"/>
      <c r="I96" s="306"/>
    </row>
    <row r="97" spans="6:7">
      <c r="F97" s="562" t="s">
        <v>61</v>
      </c>
      <c r="G97" s="561">
        <f>G96-F96</f>
        <v>6905</v>
      </c>
    </row>
  </sheetData>
  <mergeCells count="2">
    <mergeCell ref="A96:E96"/>
    <mergeCell ref="A1:I1"/>
  </mergeCells>
  <hyperlinks>
    <hyperlink ref="H10" r:id="rId1" xr:uid="{BBBC3535-5C20-404F-B9CC-C9D3CED4CDB5}"/>
    <hyperlink ref="A73" r:id="rId2" xr:uid="{83A5BD5C-F9CE-4B3E-880F-8850D003C80F}"/>
    <hyperlink ref="H16" r:id="rId3" xr:uid="{00B0E139-DF3D-4F19-A4C7-676A70E454BC}"/>
    <hyperlink ref="H17" r:id="rId4" xr:uid="{BF9C5ECA-8A28-48A5-B665-DCB5D9A7B481}"/>
    <hyperlink ref="H11" r:id="rId5" xr:uid="{1A43B71B-7D69-4D9C-86AD-C68C2789A753}"/>
    <hyperlink ref="H13" r:id="rId6" xr:uid="{BB97E893-08E7-43A1-86B7-F6A92BCBA6FE}"/>
    <hyperlink ref="H45" r:id="rId7" xr:uid="{1346B339-9EA9-47EF-9D59-E8D17F96A56C}"/>
    <hyperlink ref="H54" r:id="rId8" xr:uid="{8B4B116C-31A8-4093-BA36-7FFB937F302D}"/>
    <hyperlink ref="H68" r:id="rId9" xr:uid="{E4FAABB9-4D4B-4DD8-A855-7C8EDCDD9269}"/>
    <hyperlink ref="H79" r:id="rId10" xr:uid="{4B231CFA-B6ED-4F2F-955C-1C28B365E6BE}"/>
    <hyperlink ref="H24" r:id="rId11" xr:uid="{7ED52813-C9C7-4527-BBF8-FD5496BDC662}"/>
    <hyperlink ref="H59" r:id="rId12" xr:uid="{94DAB88C-2771-4B84-A51B-7B607159E6BD}"/>
    <hyperlink ref="H66" r:id="rId13" location="flipbook-df_7638/7/" xr:uid="{896423F8-4F3D-4DE1-B64B-C67F2908767B}"/>
    <hyperlink ref="H44" r:id="rId14" xr:uid="{D2255932-96F5-4B01-B501-520865210B8B}"/>
    <hyperlink ref="H48" r:id="rId15" xr:uid="{2A22A26B-2F43-410E-80AC-A1DAB0C19F8F}"/>
    <hyperlink ref="H88" r:id="rId16" xr:uid="{266A3759-A6BE-4C9D-8BDA-5EFCBEA5D6C7}"/>
    <hyperlink ref="H37" r:id="rId17" xr:uid="{70ECDE06-AAC0-4A64-8EF5-E173227FBA06}"/>
    <hyperlink ref="H90" r:id="rId18" xr:uid="{5E06E310-D924-4891-9FC0-C9805D903553}"/>
    <hyperlink ref="H47" r:id="rId19" xr:uid="{C09F9A67-4570-4A70-83BB-EE18D8270060}"/>
    <hyperlink ref="H58" r:id="rId20" xr:uid="{C4AAA906-B7FE-4A46-A64F-588683914A77}"/>
    <hyperlink ref="A6" r:id="rId21" xr:uid="{A5E9F02E-43CC-4411-8FD9-DFC1D00BC240}"/>
    <hyperlink ref="A26" r:id="rId22" xr:uid="{8F71128A-8ED3-4371-A009-723CDEC735CC}"/>
    <hyperlink ref="A4" r:id="rId23" xr:uid="{0B127093-8E92-4AEA-8BFF-1B2AFC842A6D}"/>
    <hyperlink ref="H26" r:id="rId24" xr:uid="{F1089159-D208-4AD4-A194-6FF780620028}"/>
    <hyperlink ref="H78" r:id="rId25" xr:uid="{61DE12E9-35ED-4EB4-8C54-729BCBB5313B}"/>
    <hyperlink ref="H73" r:id="rId26" xr:uid="{F35D8F3A-F159-484D-89BF-9489AF30BE58}"/>
    <hyperlink ref="H91" r:id="rId27" xr:uid="{80930D77-E476-4385-AB53-822D0C978602}"/>
    <hyperlink ref="H19" r:id="rId28" xr:uid="{D046D334-D28B-490E-AC9B-74230ECB35D1}"/>
    <hyperlink ref="H21" r:id="rId29" xr:uid="{55D9C9EE-4641-4FCF-870E-A90039271125}"/>
    <hyperlink ref="H67" r:id="rId30" location="flipbook-df_7638/7/" xr:uid="{B23EE183-834F-49B1-89AC-583DB4338809}"/>
    <hyperlink ref="H49" r:id="rId31" xr:uid="{5A6F8DAC-5311-4933-B4F9-B840D8A3AABD}"/>
    <hyperlink ref="H80" r:id="rId32" xr:uid="{3BA9FF2A-E998-4F1A-8F31-3B7D4D14A769}"/>
    <hyperlink ref="H69:H72" r:id="rId33" display="https://teemeise.ee/vaikusepesa-fexi-erinevad-valikud" xr:uid="{7E10B8F1-6F85-4A80-8A4D-F768EE87E7F1}"/>
    <hyperlink ref="H23" r:id="rId34" xr:uid="{F1EE4446-007F-4342-9170-1F2D461EC33D}"/>
    <hyperlink ref="H3" r:id="rId35" xr:uid="{F5AF2607-E432-4B94-B4A4-1C833ED3CE8F}"/>
    <hyperlink ref="H4" r:id="rId36" xr:uid="{510D89BE-F65B-42AA-9E8E-C16D0EC00F31}"/>
    <hyperlink ref="H6" r:id="rId37" xr:uid="{F624741D-6CFC-46BA-8339-35A7309E4879}"/>
    <hyperlink ref="H7" r:id="rId38" xr:uid="{0A9F9A36-A0E1-4D7C-AD0A-5DF65755186D}"/>
    <hyperlink ref="H8" r:id="rId39" xr:uid="{B1325010-4315-4A46-B213-923831D15B9C}"/>
    <hyperlink ref="H9" r:id="rId40" xr:uid="{25B679E6-8C65-4319-A121-F8A642F9861A}"/>
    <hyperlink ref="H12" r:id="rId41" xr:uid="{42F080E2-FF21-4C7C-A84F-022B36B4B191}"/>
    <hyperlink ref="H15" r:id="rId42" xr:uid="{C0EE1A79-FB9C-4CA6-A4F0-F19A6D2A07F0}"/>
    <hyperlink ref="H14" r:id="rId43" xr:uid="{ABD80DC8-2A62-4118-9AC1-C15C708A73F8}"/>
    <hyperlink ref="H18" r:id="rId44" xr:uid="{DE72C031-A9A9-4F3C-8716-637B9487F6A0}"/>
    <hyperlink ref="H20" r:id="rId45" xr:uid="{FF938A0D-0411-4FF5-9907-D750D062A583}"/>
    <hyperlink ref="H22" r:id="rId46" xr:uid="{6B9C3995-FB03-4F48-9A47-2B66D8B86B53}"/>
    <hyperlink ref="H25" r:id="rId47" xr:uid="{ABA419A7-103E-4C5D-B5A2-2CBE9ADB9175}"/>
    <hyperlink ref="H34" r:id="rId48" xr:uid="{00962856-D6B1-4C74-87F5-7C930D406034}"/>
    <hyperlink ref="H35" r:id="rId49" xr:uid="{11752E98-6B41-44F3-981B-2F2D332566AE}"/>
    <hyperlink ref="H36" r:id="rId50" xr:uid="{1C1F2024-8AED-423D-A25E-865243159F46}"/>
    <hyperlink ref="H38" r:id="rId51" xr:uid="{3E740D22-6B7F-48D7-87DD-88330F4BF125}"/>
    <hyperlink ref="H64" r:id="rId52" xr:uid="{3CB71863-CFA2-4A95-B5DF-D642E40343AA}"/>
    <hyperlink ref="H46" r:id="rId53" xr:uid="{FDDB3E7D-4CC7-41AA-A6BA-33BC72379841}"/>
    <hyperlink ref="H50" r:id="rId54" xr:uid="{F6734358-BA8D-444D-B95F-352FB37E826F}"/>
    <hyperlink ref="H51" r:id="rId55" xr:uid="{F7F7005C-E11E-46F3-93C3-8824B41FA423}"/>
    <hyperlink ref="H53" r:id="rId56" xr:uid="{648A7CBF-F2EF-4E9A-8634-B41465E357EA}"/>
    <hyperlink ref="H52" r:id="rId57" xr:uid="{92BF4B2B-91BA-4BDA-A601-D6CDB353D2AE}"/>
    <hyperlink ref="H55" r:id="rId58" xr:uid="{E001E9BE-1F09-4D74-80F9-65EEE984644E}"/>
    <hyperlink ref="H74" r:id="rId59" xr:uid="{DC7C725F-2687-4136-A0B9-398BBDC3EF9A}"/>
    <hyperlink ref="H75" r:id="rId60" xr:uid="{C834F4D6-5925-44A6-9494-6C0003EF2B4D}"/>
    <hyperlink ref="H76" r:id="rId61" xr:uid="{11191D3B-A769-4099-B664-E3CF58AE7DD7}"/>
    <hyperlink ref="H77" r:id="rId62" xr:uid="{9CDB994F-67F9-43B9-B9C0-5C983B6521FB}"/>
    <hyperlink ref="H81" r:id="rId63" xr:uid="{45C83481-D412-41F5-97E1-C6EDA68091D6}"/>
    <hyperlink ref="H82" r:id="rId64" xr:uid="{DCDEAE40-3D29-4F5D-9D4F-D025C48E5B2A}"/>
    <hyperlink ref="H89" r:id="rId65" xr:uid="{1F26A8D1-D16B-480F-A1C1-C0344A68CF39}"/>
    <hyperlink ref="H92" r:id="rId66" xr:uid="{06747B83-9FA5-4DF5-8AA2-75CAEEC78072}"/>
    <hyperlink ref="H93" r:id="rId67" xr:uid="{D3EF019B-A109-40F8-9949-A0303E03C09D}"/>
    <hyperlink ref="H94" r:id="rId68" xr:uid="{10C0B1EB-777E-4DD6-85A4-C4BC69DD86FA}"/>
    <hyperlink ref="H87" r:id="rId69" xr:uid="{1C73FBA3-4AAE-452E-8289-5840D30C1259}"/>
    <hyperlink ref="H83" r:id="rId70" xr:uid="{B7EE8602-26B0-4EDC-B1AE-ECBCF778668B}"/>
    <hyperlink ref="H84" r:id="rId71" xr:uid="{C557B5D5-1D5E-4619-9A1E-69355529DB5B}"/>
    <hyperlink ref="H85" r:id="rId72" xr:uid="{6CD9F2FA-B8CE-4167-BCB6-E33921F9442E}"/>
    <hyperlink ref="H86" r:id="rId73" xr:uid="{1E2C3A9F-8AD0-442E-BFC1-B8DEAAF276E7}"/>
    <hyperlink ref="H65" r:id="rId74" location="flipbook-df_7638/7/" xr:uid="{3DA1A60D-F6CD-4F36-90A9-8F277E051540}"/>
    <hyperlink ref="H95" r:id="rId75" xr:uid="{E884916B-4BB8-4AE8-AB8A-EEA288A1D5D5}"/>
    <hyperlink ref="A10" r:id="rId76" xr:uid="{FF904AFB-AAAA-4C60-A3EE-D4A242FF740C}"/>
    <hyperlink ref="A23" r:id="rId77" xr:uid="{72F8799E-D8B2-47F1-88E7-08248537DE60}"/>
    <hyperlink ref="A39" r:id="rId78" xr:uid="{6440F6F3-B8A8-4F85-9D18-5ABA1252C172}"/>
    <hyperlink ref="A40" r:id="rId79" xr:uid="{CD2E1006-C64A-4D51-B3D9-EDDA84B4CEDF}"/>
    <hyperlink ref="A41" r:id="rId80" xr:uid="{32054297-58DB-4C38-87D0-C978675BFDAF}"/>
    <hyperlink ref="A42" r:id="rId81" xr:uid="{FB24F42C-948D-4ABA-B88A-0D67B7877E97}"/>
    <hyperlink ref="A45" r:id="rId82" xr:uid="{24937933-3486-4E76-981C-BD8D785F6275}"/>
    <hyperlink ref="A56" r:id="rId83" xr:uid="{7C474DDA-45ED-4E9D-9C95-27EF2213E203}"/>
    <hyperlink ref="A60" r:id="rId84" xr:uid="{F8BA3EBC-FD44-45E6-8345-7FBDCF9A23BE}"/>
    <hyperlink ref="A62" r:id="rId85" xr:uid="{B74D39D3-722F-4FB4-B86D-CCED402C477F}"/>
    <hyperlink ref="A64" r:id="rId86" xr:uid="{49C0A0DA-378A-4655-AD0E-AFB0DFB058F2}"/>
    <hyperlink ref="A68" r:id="rId87" xr:uid="{22C6CB49-0838-4AC5-80AF-290E9EC3BBA2}"/>
    <hyperlink ref="A67" r:id="rId88" xr:uid="{131E1F4E-394F-407A-9D48-CE9CABB39B67}"/>
    <hyperlink ref="H27" r:id="rId89" xr:uid="{3B278262-DE71-4499-888C-B20E4482169F}"/>
    <hyperlink ref="A27" r:id="rId90" xr:uid="{22E7B0F5-F4C0-4B08-B9AC-566CCAEF54F1}"/>
    <hyperlink ref="H29" r:id="rId91" xr:uid="{B0E9E415-DBAF-422A-868C-F5656464F12A}"/>
    <hyperlink ref="H28" r:id="rId92" xr:uid="{188B3420-718F-4CE6-AA7F-C88769B741AA}"/>
    <hyperlink ref="H30" r:id="rId93" xr:uid="{066CAD54-3BB9-4AE9-A802-83BE3443C3FA}"/>
    <hyperlink ref="H31" r:id="rId94" display="https://teemeise.ee/vaip-pulpy-beez-ummargune-o-200-cm" xr:uid="{72CFED50-C00C-43B2-8B84-370BAA0681EA}"/>
    <hyperlink ref="H33" r:id="rId95" display="https://teemeise.ee/tugitool-bard-erinevad-varvid" xr:uid="{51EF05F5-68EF-4785-9AD6-B022BA1B79D7}"/>
    <hyperlink ref="H32" r:id="rId96" display="https://teemeise.ee/vaip-pulpy-umar-sinine-o-2-m" xr:uid="{1F7775A0-D2E8-49E0-93C5-51BAC53220DE}"/>
  </hyperlinks>
  <pageMargins left="0.7" right="0.7" top="0.75" bottom="0.75" header="0.3" footer="0.3"/>
  <pageSetup paperSize="9" orientation="portrait" r:id="rId9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47EE1-6FF5-4DE6-9018-8DCBEA9A3177}">
  <dimension ref="A1:L75"/>
  <sheetViews>
    <sheetView workbookViewId="0">
      <pane ySplit="2" topLeftCell="A3" activePane="bottomLeft" state="frozen"/>
      <selection pane="bottomLeft" activeCell="I15" sqref="I15"/>
    </sheetView>
  </sheetViews>
  <sheetFormatPr defaultColWidth="9.1640625" defaultRowHeight="14"/>
  <cols>
    <col min="1" max="1" width="26.4140625" style="15" customWidth="1"/>
    <col min="2" max="2" width="20.58203125" style="15" customWidth="1"/>
    <col min="3" max="3" width="27.1640625" style="15" customWidth="1"/>
    <col min="4" max="4" width="7.75" style="15" customWidth="1"/>
    <col min="5" max="5" width="13.83203125" style="15" customWidth="1"/>
    <col min="6" max="7" width="14.75" style="15" customWidth="1"/>
    <col min="8" max="8" width="26.75" style="15" customWidth="1"/>
    <col min="9" max="9" width="111.75" style="15" customWidth="1"/>
    <col min="10" max="10" width="64.25" style="15" customWidth="1"/>
    <col min="11" max="16384" width="9.1640625" style="15"/>
  </cols>
  <sheetData>
    <row r="1" spans="1:12">
      <c r="A1" s="581" t="s">
        <v>705</v>
      </c>
      <c r="B1" s="581"/>
      <c r="C1" s="581"/>
      <c r="D1" s="581"/>
      <c r="E1" s="581"/>
      <c r="F1" s="581"/>
      <c r="G1" s="581"/>
      <c r="H1" s="581"/>
      <c r="I1" s="581"/>
    </row>
    <row r="2" spans="1:12" ht="15.5">
      <c r="A2" s="307" t="s">
        <v>63</v>
      </c>
      <c r="B2" s="307" t="s">
        <v>64</v>
      </c>
      <c r="C2" s="307" t="s">
        <v>65</v>
      </c>
      <c r="D2" s="307" t="s">
        <v>97</v>
      </c>
      <c r="E2" s="307" t="s">
        <v>98</v>
      </c>
      <c r="F2" s="307" t="s">
        <v>66</v>
      </c>
      <c r="G2" s="309" t="s">
        <v>59</v>
      </c>
      <c r="H2" s="114" t="s">
        <v>368</v>
      </c>
      <c r="I2" s="308" t="s">
        <v>369</v>
      </c>
    </row>
    <row r="3" spans="1:12" s="31" customFormat="1" ht="15" customHeight="1">
      <c r="A3" s="275" t="s">
        <v>38</v>
      </c>
      <c r="B3" s="264" t="s">
        <v>11</v>
      </c>
      <c r="C3" s="265" t="s">
        <v>553</v>
      </c>
      <c r="D3" s="265">
        <v>1</v>
      </c>
      <c r="E3" s="266">
        <v>3253</v>
      </c>
      <c r="F3" s="41">
        <f>D3*E3</f>
        <v>3253</v>
      </c>
      <c r="G3" s="263">
        <f>D3*E3</f>
        <v>3253</v>
      </c>
      <c r="H3" s="166" t="s">
        <v>554</v>
      </c>
      <c r="I3" s="267" t="s">
        <v>555</v>
      </c>
      <c r="J3" s="276"/>
    </row>
    <row r="4" spans="1:12" s="317" customFormat="1" ht="108" customHeight="1">
      <c r="A4" s="365" t="s">
        <v>38</v>
      </c>
      <c r="B4" s="165" t="s">
        <v>556</v>
      </c>
      <c r="C4" s="366" t="s">
        <v>557</v>
      </c>
      <c r="D4" s="367">
        <v>1</v>
      </c>
      <c r="E4" s="368">
        <v>7300</v>
      </c>
      <c r="F4" s="369">
        <v>0</v>
      </c>
      <c r="G4" s="370">
        <f>D4*E4</f>
        <v>7300</v>
      </c>
      <c r="H4" s="567" t="s">
        <v>558</v>
      </c>
      <c r="I4" s="364" t="s">
        <v>559</v>
      </c>
      <c r="J4" s="316"/>
    </row>
    <row r="5" spans="1:12" s="317" customFormat="1" ht="92.25" customHeight="1">
      <c r="A5" s="365" t="s">
        <v>38</v>
      </c>
      <c r="B5" s="165" t="s">
        <v>556</v>
      </c>
      <c r="C5" s="366" t="s">
        <v>560</v>
      </c>
      <c r="D5" s="367">
        <v>1</v>
      </c>
      <c r="E5" s="368">
        <v>1700</v>
      </c>
      <c r="F5" s="369">
        <v>0</v>
      </c>
      <c r="G5" s="370">
        <f>D5*E5</f>
        <v>1700</v>
      </c>
      <c r="H5" s="567" t="s">
        <v>561</v>
      </c>
      <c r="I5" s="364" t="s">
        <v>562</v>
      </c>
      <c r="J5" s="316"/>
    </row>
    <row r="6" spans="1:12" s="317" customFormat="1" ht="105" customHeight="1">
      <c r="A6" s="365" t="s">
        <v>38</v>
      </c>
      <c r="B6" s="165" t="s">
        <v>556</v>
      </c>
      <c r="C6" s="366" t="s">
        <v>563</v>
      </c>
      <c r="D6" s="367">
        <v>1</v>
      </c>
      <c r="E6" s="368">
        <v>3100</v>
      </c>
      <c r="F6" s="369">
        <v>0</v>
      </c>
      <c r="G6" s="370">
        <f t="shared" ref="G6:G15" si="0">D6*E6</f>
        <v>3100</v>
      </c>
      <c r="H6" s="319" t="s">
        <v>564</v>
      </c>
      <c r="I6" s="364" t="s">
        <v>565</v>
      </c>
      <c r="J6" s="316"/>
    </row>
    <row r="7" spans="1:12" s="317" customFormat="1" ht="75" customHeight="1">
      <c r="A7" s="365" t="s">
        <v>38</v>
      </c>
      <c r="B7" s="165" t="s">
        <v>556</v>
      </c>
      <c r="C7" s="366" t="s">
        <v>566</v>
      </c>
      <c r="D7" s="367">
        <v>1</v>
      </c>
      <c r="E7" s="368">
        <v>45</v>
      </c>
      <c r="F7" s="369">
        <v>0</v>
      </c>
      <c r="G7" s="370">
        <f t="shared" ref="G7" si="1">D7*E7</f>
        <v>45</v>
      </c>
      <c r="H7" s="319" t="s">
        <v>564</v>
      </c>
      <c r="I7" s="364" t="s">
        <v>567</v>
      </c>
      <c r="J7" s="316"/>
    </row>
    <row r="8" spans="1:12" s="317" customFormat="1" ht="78.75" customHeight="1">
      <c r="A8" s="365" t="s">
        <v>38</v>
      </c>
      <c r="B8" s="165" t="s">
        <v>556</v>
      </c>
      <c r="C8" s="366" t="s">
        <v>568</v>
      </c>
      <c r="D8" s="367">
        <v>1</v>
      </c>
      <c r="E8" s="368">
        <v>3540</v>
      </c>
      <c r="F8" s="369">
        <v>0</v>
      </c>
      <c r="G8" s="370">
        <f t="shared" si="0"/>
        <v>3540</v>
      </c>
      <c r="H8" s="319" t="s">
        <v>569</v>
      </c>
      <c r="I8" s="364" t="s">
        <v>570</v>
      </c>
      <c r="J8" s="316"/>
    </row>
    <row r="9" spans="1:12" s="317" customFormat="1" ht="76.5" customHeight="1">
      <c r="A9" s="371" t="s">
        <v>38</v>
      </c>
      <c r="B9" s="165" t="s">
        <v>556</v>
      </c>
      <c r="C9" s="372" t="s">
        <v>571</v>
      </c>
      <c r="D9" s="373">
        <v>1</v>
      </c>
      <c r="E9" s="374">
        <v>60</v>
      </c>
      <c r="F9" s="369">
        <v>0</v>
      </c>
      <c r="G9" s="376">
        <f t="shared" si="0"/>
        <v>60</v>
      </c>
      <c r="H9" s="319" t="s">
        <v>572</v>
      </c>
      <c r="I9" s="327" t="s">
        <v>573</v>
      </c>
      <c r="J9" s="384"/>
      <c r="K9" s="311"/>
      <c r="L9" s="311"/>
    </row>
    <row r="10" spans="1:12" s="317" customFormat="1" ht="75" customHeight="1">
      <c r="A10" s="371" t="s">
        <v>38</v>
      </c>
      <c r="B10" s="165" t="s">
        <v>556</v>
      </c>
      <c r="C10" s="372" t="s">
        <v>574</v>
      </c>
      <c r="D10" s="373">
        <v>1</v>
      </c>
      <c r="E10" s="374">
        <v>90</v>
      </c>
      <c r="F10" s="369">
        <v>0</v>
      </c>
      <c r="G10" s="376">
        <f t="shared" si="0"/>
        <v>90</v>
      </c>
      <c r="H10" s="319" t="s">
        <v>575</v>
      </c>
      <c r="I10" s="327" t="s">
        <v>576</v>
      </c>
      <c r="J10" s="384"/>
      <c r="K10" s="311"/>
      <c r="L10" s="311"/>
    </row>
    <row r="11" spans="1:12" s="317" customFormat="1" ht="66" customHeight="1">
      <c r="A11" s="371" t="s">
        <v>38</v>
      </c>
      <c r="B11" s="165" t="s">
        <v>556</v>
      </c>
      <c r="C11" s="372" t="s">
        <v>577</v>
      </c>
      <c r="D11" s="373">
        <v>1</v>
      </c>
      <c r="E11" s="374">
        <v>330</v>
      </c>
      <c r="F11" s="369">
        <v>0</v>
      </c>
      <c r="G11" s="376">
        <f t="shared" ref="G11:G13" si="2">D11*E11</f>
        <v>330</v>
      </c>
      <c r="H11" s="319" t="s">
        <v>578</v>
      </c>
      <c r="I11" s="327" t="s">
        <v>579</v>
      </c>
      <c r="J11" s="384"/>
      <c r="K11" s="311"/>
      <c r="L11" s="311"/>
    </row>
    <row r="12" spans="1:12" s="317" customFormat="1" ht="63" customHeight="1">
      <c r="A12" s="371" t="s">
        <v>38</v>
      </c>
      <c r="B12" s="165" t="s">
        <v>556</v>
      </c>
      <c r="C12" s="372" t="s">
        <v>580</v>
      </c>
      <c r="D12" s="373">
        <v>1</v>
      </c>
      <c r="E12" s="374">
        <v>110</v>
      </c>
      <c r="F12" s="369">
        <v>0</v>
      </c>
      <c r="G12" s="376">
        <f t="shared" si="2"/>
        <v>110</v>
      </c>
      <c r="H12" s="319" t="s">
        <v>581</v>
      </c>
      <c r="I12" s="327" t="s">
        <v>582</v>
      </c>
      <c r="J12" s="384"/>
      <c r="K12" s="311"/>
      <c r="L12" s="311"/>
    </row>
    <row r="13" spans="1:12" s="317" customFormat="1" ht="36.75" customHeight="1">
      <c r="A13" s="371" t="s">
        <v>38</v>
      </c>
      <c r="B13" s="165" t="s">
        <v>556</v>
      </c>
      <c r="C13" s="372" t="s">
        <v>583</v>
      </c>
      <c r="D13" s="373">
        <v>1</v>
      </c>
      <c r="E13" s="374">
        <v>33</v>
      </c>
      <c r="F13" s="369">
        <v>0</v>
      </c>
      <c r="G13" s="376">
        <f t="shared" si="2"/>
        <v>33</v>
      </c>
      <c r="H13" s="319" t="s">
        <v>584</v>
      </c>
      <c r="I13" s="327" t="s">
        <v>585</v>
      </c>
      <c r="J13" s="384"/>
      <c r="K13" s="311"/>
      <c r="L13" s="311"/>
    </row>
    <row r="14" spans="1:12" s="317" customFormat="1" ht="90.75" customHeight="1">
      <c r="A14" s="371" t="s">
        <v>38</v>
      </c>
      <c r="B14" s="165" t="s">
        <v>556</v>
      </c>
      <c r="C14" s="372" t="s">
        <v>586</v>
      </c>
      <c r="D14" s="373">
        <v>1</v>
      </c>
      <c r="E14" s="374">
        <v>72</v>
      </c>
      <c r="F14" s="369">
        <v>0</v>
      </c>
      <c r="G14" s="376">
        <f t="shared" si="0"/>
        <v>72</v>
      </c>
      <c r="H14" s="319" t="s">
        <v>587</v>
      </c>
      <c r="I14" s="327" t="s">
        <v>576</v>
      </c>
      <c r="J14" s="384"/>
      <c r="K14" s="311"/>
      <c r="L14" s="311"/>
    </row>
    <row r="15" spans="1:12" s="317" customFormat="1" ht="38.5" customHeight="1">
      <c r="A15" s="371" t="s">
        <v>87</v>
      </c>
      <c r="B15" s="165" t="s">
        <v>556</v>
      </c>
      <c r="C15" s="372" t="s">
        <v>588</v>
      </c>
      <c r="D15" s="628">
        <v>1</v>
      </c>
      <c r="E15" s="629">
        <v>569</v>
      </c>
      <c r="F15" s="369">
        <v>0</v>
      </c>
      <c r="G15" s="376">
        <f t="shared" si="0"/>
        <v>569</v>
      </c>
      <c r="H15" s="630" t="s">
        <v>589</v>
      </c>
      <c r="I15" s="366" t="s">
        <v>590</v>
      </c>
      <c r="J15" s="384"/>
      <c r="K15" s="311"/>
      <c r="L15" s="311"/>
    </row>
    <row r="16" spans="1:12" s="31" customFormat="1" ht="15" customHeight="1">
      <c r="A16" s="277" t="s">
        <v>24</v>
      </c>
      <c r="B16" s="278" t="s">
        <v>11</v>
      </c>
      <c r="C16" s="279" t="s">
        <v>553</v>
      </c>
      <c r="D16" s="265">
        <v>1</v>
      </c>
      <c r="E16" s="266">
        <v>3253</v>
      </c>
      <c r="F16" s="41">
        <f t="shared" ref="F16:F20" si="3">D16*E16</f>
        <v>3253</v>
      </c>
      <c r="G16" s="263">
        <f t="shared" ref="G16:G73" si="4">D16*E16</f>
        <v>3253</v>
      </c>
      <c r="H16" s="323" t="s">
        <v>554</v>
      </c>
      <c r="I16" s="271" t="s">
        <v>555</v>
      </c>
      <c r="J16" s="276"/>
    </row>
    <row r="17" spans="1:10" s="31" customFormat="1" ht="15" customHeight="1">
      <c r="A17" s="277" t="s">
        <v>347</v>
      </c>
      <c r="B17" s="280" t="s">
        <v>11</v>
      </c>
      <c r="C17" s="57" t="s">
        <v>591</v>
      </c>
      <c r="D17" s="265">
        <v>1</v>
      </c>
      <c r="E17" s="266">
        <v>3253</v>
      </c>
      <c r="F17" s="41">
        <f t="shared" si="3"/>
        <v>3253</v>
      </c>
      <c r="G17" s="263">
        <f t="shared" si="4"/>
        <v>3253</v>
      </c>
      <c r="H17" s="166" t="s">
        <v>554</v>
      </c>
      <c r="I17" s="267" t="s">
        <v>555</v>
      </c>
      <c r="J17" s="281"/>
    </row>
    <row r="18" spans="1:10" s="31" customFormat="1" ht="15.75" customHeight="1">
      <c r="A18" s="238" t="s">
        <v>44</v>
      </c>
      <c r="B18" s="139" t="s">
        <v>11</v>
      </c>
      <c r="C18" s="279" t="s">
        <v>553</v>
      </c>
      <c r="D18" s="265">
        <v>1</v>
      </c>
      <c r="E18" s="266">
        <v>3253</v>
      </c>
      <c r="F18" s="41">
        <f t="shared" si="3"/>
        <v>3253</v>
      </c>
      <c r="G18" s="263">
        <f t="shared" si="4"/>
        <v>3253</v>
      </c>
      <c r="H18" s="166" t="s">
        <v>554</v>
      </c>
      <c r="I18" s="267" t="s">
        <v>592</v>
      </c>
      <c r="J18" s="65"/>
    </row>
    <row r="19" spans="1:10" s="317" customFormat="1" ht="110.25" customHeight="1">
      <c r="A19" s="563" t="s">
        <v>593</v>
      </c>
      <c r="B19" s="564" t="s">
        <v>11</v>
      </c>
      <c r="C19" s="565" t="s">
        <v>553</v>
      </c>
      <c r="D19" s="565">
        <v>1</v>
      </c>
      <c r="E19" s="566">
        <v>3253</v>
      </c>
      <c r="F19" s="46">
        <f t="shared" si="3"/>
        <v>3253</v>
      </c>
      <c r="G19" s="136">
        <v>0</v>
      </c>
      <c r="H19" s="567" t="s">
        <v>554</v>
      </c>
      <c r="I19" s="579" t="s">
        <v>594</v>
      </c>
    </row>
    <row r="20" spans="1:10" s="31" customFormat="1" ht="15.75" customHeight="1">
      <c r="A20" s="282" t="s">
        <v>52</v>
      </c>
      <c r="B20" s="283" t="s">
        <v>11</v>
      </c>
      <c r="C20" s="279" t="s">
        <v>553</v>
      </c>
      <c r="D20" s="265">
        <v>1</v>
      </c>
      <c r="E20" s="266">
        <v>3253</v>
      </c>
      <c r="F20" s="41">
        <f t="shared" si="3"/>
        <v>3253</v>
      </c>
      <c r="G20" s="263">
        <f t="shared" si="4"/>
        <v>3253</v>
      </c>
      <c r="H20" s="166" t="s">
        <v>554</v>
      </c>
      <c r="I20" s="267" t="s">
        <v>555</v>
      </c>
    </row>
    <row r="21" spans="1:10" s="31" customFormat="1" ht="15" customHeight="1">
      <c r="A21" s="275" t="s">
        <v>38</v>
      </c>
      <c r="B21" s="19" t="s">
        <v>595</v>
      </c>
      <c r="C21" s="268" t="s">
        <v>596</v>
      </c>
      <c r="D21" s="63">
        <v>1</v>
      </c>
      <c r="E21" s="41">
        <v>1290</v>
      </c>
      <c r="F21" s="41">
        <f t="shared" ref="F21:F37" si="5">D21*E21</f>
        <v>1290</v>
      </c>
      <c r="G21" s="263">
        <f t="shared" si="4"/>
        <v>1290</v>
      </c>
      <c r="H21" s="269" t="s">
        <v>597</v>
      </c>
      <c r="I21" s="267" t="s">
        <v>598</v>
      </c>
    </row>
    <row r="22" spans="1:10" s="31" customFormat="1" ht="15" customHeight="1">
      <c r="A22" s="275" t="s">
        <v>38</v>
      </c>
      <c r="B22" s="19" t="s">
        <v>595</v>
      </c>
      <c r="C22" s="268" t="s">
        <v>599</v>
      </c>
      <c r="D22" s="63">
        <v>1</v>
      </c>
      <c r="E22" s="41">
        <v>2371</v>
      </c>
      <c r="F22" s="41">
        <f t="shared" si="5"/>
        <v>2371</v>
      </c>
      <c r="G22" s="263">
        <f t="shared" si="4"/>
        <v>2371</v>
      </c>
      <c r="H22" s="269" t="s">
        <v>597</v>
      </c>
      <c r="I22" s="267" t="s">
        <v>600</v>
      </c>
    </row>
    <row r="23" spans="1:10" s="31" customFormat="1" ht="15" customHeight="1">
      <c r="A23" s="284" t="s">
        <v>601</v>
      </c>
      <c r="B23" s="280" t="s">
        <v>602</v>
      </c>
      <c r="C23" s="168" t="s">
        <v>603</v>
      </c>
      <c r="D23" s="285">
        <v>1</v>
      </c>
      <c r="E23" s="41">
        <v>1742</v>
      </c>
      <c r="F23" s="41">
        <f t="shared" si="5"/>
        <v>1742</v>
      </c>
      <c r="G23" s="263">
        <f t="shared" si="4"/>
        <v>1742</v>
      </c>
      <c r="H23" s="117" t="s">
        <v>604</v>
      </c>
      <c r="I23" s="267" t="s">
        <v>605</v>
      </c>
    </row>
    <row r="24" spans="1:10" s="31" customFormat="1" ht="15" customHeight="1">
      <c r="A24" s="286" t="s">
        <v>347</v>
      </c>
      <c r="B24" s="280" t="s">
        <v>11</v>
      </c>
      <c r="C24" s="168" t="s">
        <v>606</v>
      </c>
      <c r="D24" s="128">
        <v>3</v>
      </c>
      <c r="E24" s="41">
        <v>1742</v>
      </c>
      <c r="F24" s="41">
        <f t="shared" si="5"/>
        <v>5226</v>
      </c>
      <c r="G24" s="263">
        <f t="shared" si="4"/>
        <v>5226</v>
      </c>
      <c r="H24" s="117" t="s">
        <v>604</v>
      </c>
      <c r="I24" s="267" t="s">
        <v>607</v>
      </c>
      <c r="J24" s="65"/>
    </row>
    <row r="25" spans="1:10" s="31" customFormat="1" ht="15.75" customHeight="1">
      <c r="A25" s="287" t="s">
        <v>87</v>
      </c>
      <c r="B25" s="288" t="s">
        <v>11</v>
      </c>
      <c r="C25" s="168" t="s">
        <v>603</v>
      </c>
      <c r="D25" s="34">
        <v>1</v>
      </c>
      <c r="E25" s="41">
        <v>1742</v>
      </c>
      <c r="F25" s="41">
        <f t="shared" si="5"/>
        <v>1742</v>
      </c>
      <c r="G25" s="263">
        <f t="shared" si="4"/>
        <v>1742</v>
      </c>
      <c r="H25" s="117" t="s">
        <v>604</v>
      </c>
      <c r="I25" s="267" t="s">
        <v>608</v>
      </c>
    </row>
    <row r="26" spans="1:10" s="31" customFormat="1" ht="15.75" customHeight="1">
      <c r="A26" s="282" t="s">
        <v>46</v>
      </c>
      <c r="B26" s="167" t="s">
        <v>11</v>
      </c>
      <c r="C26" s="168" t="s">
        <v>609</v>
      </c>
      <c r="D26" s="121">
        <v>4</v>
      </c>
      <c r="E26" s="41">
        <v>1742</v>
      </c>
      <c r="F26" s="41">
        <f t="shared" si="5"/>
        <v>6968</v>
      </c>
      <c r="G26" s="263">
        <f t="shared" si="4"/>
        <v>6968</v>
      </c>
      <c r="H26" s="117" t="s">
        <v>604</v>
      </c>
      <c r="I26" s="267" t="s">
        <v>453</v>
      </c>
    </row>
    <row r="27" spans="1:10" s="31" customFormat="1" ht="15.75" customHeight="1">
      <c r="A27" s="282" t="s">
        <v>46</v>
      </c>
      <c r="B27" s="167" t="s">
        <v>11</v>
      </c>
      <c r="C27" s="121" t="s">
        <v>610</v>
      </c>
      <c r="D27" s="135">
        <v>2</v>
      </c>
      <c r="E27" s="41">
        <v>2120</v>
      </c>
      <c r="F27" s="41">
        <f t="shared" si="5"/>
        <v>4240</v>
      </c>
      <c r="G27" s="263">
        <f t="shared" si="4"/>
        <v>4240</v>
      </c>
      <c r="H27" s="117" t="s">
        <v>611</v>
      </c>
      <c r="I27" s="267" t="s">
        <v>453</v>
      </c>
    </row>
    <row r="28" spans="1:10" s="31" customFormat="1" ht="15" customHeight="1">
      <c r="A28" s="275" t="s">
        <v>38</v>
      </c>
      <c r="B28" s="169" t="s">
        <v>11</v>
      </c>
      <c r="C28" s="120" t="s">
        <v>612</v>
      </c>
      <c r="D28" s="57">
        <v>1</v>
      </c>
      <c r="E28" s="289">
        <v>100</v>
      </c>
      <c r="F28" s="41">
        <f t="shared" si="5"/>
        <v>100</v>
      </c>
      <c r="G28" s="263">
        <f t="shared" si="4"/>
        <v>100</v>
      </c>
      <c r="H28" s="119" t="s">
        <v>613</v>
      </c>
      <c r="I28" s="267" t="s">
        <v>614</v>
      </c>
    </row>
    <row r="29" spans="1:10" s="31" customFormat="1" ht="15" customHeight="1">
      <c r="A29" s="236" t="s">
        <v>34</v>
      </c>
      <c r="B29" s="169" t="s">
        <v>11</v>
      </c>
      <c r="C29" s="168" t="s">
        <v>615</v>
      </c>
      <c r="D29" s="170">
        <v>10</v>
      </c>
      <c r="E29" s="171">
        <v>139</v>
      </c>
      <c r="F29" s="41">
        <f t="shared" si="5"/>
        <v>1390</v>
      </c>
      <c r="G29" s="263">
        <f t="shared" si="4"/>
        <v>1390</v>
      </c>
      <c r="H29" s="115" t="s">
        <v>616</v>
      </c>
      <c r="I29" s="267" t="s">
        <v>617</v>
      </c>
    </row>
    <row r="30" spans="1:10" s="31" customFormat="1" ht="15.75" customHeight="1">
      <c r="A30" s="287" t="s">
        <v>87</v>
      </c>
      <c r="B30" s="288" t="s">
        <v>11</v>
      </c>
      <c r="C30" s="63" t="s">
        <v>618</v>
      </c>
      <c r="D30" s="34">
        <v>3</v>
      </c>
      <c r="E30" s="171">
        <v>139</v>
      </c>
      <c r="F30" s="41">
        <f t="shared" si="5"/>
        <v>417</v>
      </c>
      <c r="G30" s="263">
        <f t="shared" si="4"/>
        <v>417</v>
      </c>
      <c r="H30" s="115" t="s">
        <v>616</v>
      </c>
      <c r="I30" s="267" t="s">
        <v>617</v>
      </c>
    </row>
    <row r="31" spans="1:10" s="31" customFormat="1" ht="15.75" customHeight="1">
      <c r="A31" s="282" t="s">
        <v>46</v>
      </c>
      <c r="B31" s="167" t="s">
        <v>11</v>
      </c>
      <c r="C31" s="172" t="s">
        <v>619</v>
      </c>
      <c r="D31" s="115">
        <v>1</v>
      </c>
      <c r="E31" s="173">
        <v>3720</v>
      </c>
      <c r="F31" s="41">
        <f t="shared" si="5"/>
        <v>3720</v>
      </c>
      <c r="G31" s="263">
        <f t="shared" si="4"/>
        <v>3720</v>
      </c>
      <c r="H31" s="117" t="s">
        <v>620</v>
      </c>
      <c r="I31" s="267" t="s">
        <v>453</v>
      </c>
    </row>
    <row r="32" spans="1:10" s="31" customFormat="1" ht="15" customHeight="1">
      <c r="A32" s="275" t="s">
        <v>38</v>
      </c>
      <c r="B32" s="169" t="s">
        <v>11</v>
      </c>
      <c r="C32" s="120" t="s">
        <v>621</v>
      </c>
      <c r="D32" s="57">
        <v>1</v>
      </c>
      <c r="E32" s="291">
        <v>3225</v>
      </c>
      <c r="F32" s="41">
        <f t="shared" si="5"/>
        <v>3225</v>
      </c>
      <c r="G32" s="263">
        <f t="shared" si="4"/>
        <v>3225</v>
      </c>
      <c r="H32" s="119" t="s">
        <v>613</v>
      </c>
      <c r="I32" s="267" t="s">
        <v>614</v>
      </c>
    </row>
    <row r="33" spans="1:10" s="31" customFormat="1" ht="15.75" customHeight="1">
      <c r="A33" s="275" t="s">
        <v>38</v>
      </c>
      <c r="B33" s="139" t="s">
        <v>11</v>
      </c>
      <c r="C33" s="131" t="s">
        <v>588</v>
      </c>
      <c r="D33" s="67">
        <v>2</v>
      </c>
      <c r="E33" s="68">
        <v>349</v>
      </c>
      <c r="F33" s="41">
        <f t="shared" si="5"/>
        <v>698</v>
      </c>
      <c r="G33" s="263">
        <f t="shared" si="4"/>
        <v>698</v>
      </c>
      <c r="H33" s="203" t="s">
        <v>589</v>
      </c>
      <c r="I33" s="267" t="s">
        <v>590</v>
      </c>
    </row>
    <row r="34" spans="1:10" s="31" customFormat="1" ht="15.75" customHeight="1">
      <c r="A34" s="275" t="s">
        <v>38</v>
      </c>
      <c r="B34" s="139" t="s">
        <v>11</v>
      </c>
      <c r="C34" s="67" t="s">
        <v>622</v>
      </c>
      <c r="D34" s="67">
        <v>1</v>
      </c>
      <c r="E34" s="58">
        <v>620</v>
      </c>
      <c r="F34" s="41">
        <f>D34*E34</f>
        <v>620</v>
      </c>
      <c r="G34" s="263">
        <f t="shared" si="4"/>
        <v>620</v>
      </c>
      <c r="H34" s="145" t="s">
        <v>623</v>
      </c>
      <c r="I34" s="267" t="s">
        <v>624</v>
      </c>
    </row>
    <row r="35" spans="1:10" s="31" customFormat="1" ht="15.75" customHeight="1">
      <c r="A35" s="292" t="s">
        <v>40</v>
      </c>
      <c r="B35" s="123" t="s">
        <v>11</v>
      </c>
      <c r="C35" s="174" t="s">
        <v>625</v>
      </c>
      <c r="D35" s="175">
        <v>10</v>
      </c>
      <c r="E35" s="58">
        <v>787</v>
      </c>
      <c r="F35" s="41">
        <f t="shared" si="5"/>
        <v>7870</v>
      </c>
      <c r="G35" s="263">
        <f t="shared" si="4"/>
        <v>7870</v>
      </c>
      <c r="H35" s="176" t="s">
        <v>626</v>
      </c>
      <c r="I35" s="267" t="s">
        <v>627</v>
      </c>
    </row>
    <row r="36" spans="1:10" s="31" customFormat="1" ht="15.75" customHeight="1">
      <c r="A36" s="238" t="s">
        <v>44</v>
      </c>
      <c r="B36" s="138" t="s">
        <v>11</v>
      </c>
      <c r="C36" s="147" t="s">
        <v>625</v>
      </c>
      <c r="D36" s="177">
        <v>10</v>
      </c>
      <c r="E36" s="58">
        <v>787</v>
      </c>
      <c r="F36" s="41">
        <f t="shared" si="5"/>
        <v>7870</v>
      </c>
      <c r="G36" s="263">
        <f t="shared" si="4"/>
        <v>7870</v>
      </c>
      <c r="H36" s="176" t="s">
        <v>626</v>
      </c>
      <c r="I36" s="267" t="s">
        <v>627</v>
      </c>
      <c r="J36" s="293"/>
    </row>
    <row r="37" spans="1:10" s="31" customFormat="1" ht="15.75" customHeight="1">
      <c r="A37" s="294" t="s">
        <v>44</v>
      </c>
      <c r="B37" s="16" t="s">
        <v>142</v>
      </c>
      <c r="C37" s="53" t="s">
        <v>628</v>
      </c>
      <c r="D37" s="57">
        <v>4</v>
      </c>
      <c r="E37" s="53">
        <v>3527</v>
      </c>
      <c r="F37" s="41">
        <f t="shared" si="5"/>
        <v>14108</v>
      </c>
      <c r="G37" s="263">
        <f t="shared" si="4"/>
        <v>14108</v>
      </c>
      <c r="H37" s="47" t="s">
        <v>629</v>
      </c>
      <c r="I37" s="267" t="s">
        <v>630</v>
      </c>
      <c r="J37" s="65"/>
    </row>
    <row r="38" spans="1:10" s="31" customFormat="1" ht="15.75" customHeight="1">
      <c r="A38" s="275" t="s">
        <v>38</v>
      </c>
      <c r="B38" s="139" t="s">
        <v>11</v>
      </c>
      <c r="C38" s="131" t="s">
        <v>631</v>
      </c>
      <c r="D38" s="67">
        <v>5</v>
      </c>
      <c r="E38" s="68">
        <v>333</v>
      </c>
      <c r="F38" s="178">
        <f t="shared" ref="F38:F49" si="6">D38*E38</f>
        <v>1665</v>
      </c>
      <c r="G38" s="263">
        <f t="shared" si="4"/>
        <v>1665</v>
      </c>
      <c r="H38" s="194" t="s">
        <v>632</v>
      </c>
      <c r="I38" s="267" t="s">
        <v>633</v>
      </c>
    </row>
    <row r="39" spans="1:10" s="31" customFormat="1" ht="15.75" customHeight="1">
      <c r="A39" s="282" t="s">
        <v>46</v>
      </c>
      <c r="B39" s="167" t="s">
        <v>11</v>
      </c>
      <c r="C39" s="134" t="s">
        <v>634</v>
      </c>
      <c r="D39" s="67">
        <v>1</v>
      </c>
      <c r="E39" s="68">
        <v>301</v>
      </c>
      <c r="F39" s="178">
        <f t="shared" si="6"/>
        <v>301</v>
      </c>
      <c r="G39" s="263">
        <f t="shared" si="4"/>
        <v>301</v>
      </c>
      <c r="H39" s="117" t="s">
        <v>635</v>
      </c>
      <c r="I39" s="267" t="s">
        <v>453</v>
      </c>
    </row>
    <row r="40" spans="1:10" s="31" customFormat="1" ht="15.75" customHeight="1">
      <c r="A40" s="275" t="s">
        <v>38</v>
      </c>
      <c r="B40" s="19" t="s">
        <v>595</v>
      </c>
      <c r="C40" s="268" t="s">
        <v>636</v>
      </c>
      <c r="D40" s="67">
        <v>2</v>
      </c>
      <c r="E40" s="68">
        <v>301</v>
      </c>
      <c r="F40" s="178">
        <f t="shared" si="6"/>
        <v>602</v>
      </c>
      <c r="G40" s="263">
        <f t="shared" si="4"/>
        <v>602</v>
      </c>
      <c r="H40" s="117" t="s">
        <v>635</v>
      </c>
      <c r="I40" s="267" t="s">
        <v>637</v>
      </c>
    </row>
    <row r="41" spans="1:10" s="31" customFormat="1" ht="15.75" customHeight="1">
      <c r="A41" s="236" t="s">
        <v>34</v>
      </c>
      <c r="B41" s="295" t="s">
        <v>11</v>
      </c>
      <c r="C41" s="179" t="s">
        <v>638</v>
      </c>
      <c r="D41" s="67">
        <v>1</v>
      </c>
      <c r="E41" s="68">
        <v>301</v>
      </c>
      <c r="F41" s="178">
        <f t="shared" si="6"/>
        <v>301</v>
      </c>
      <c r="G41" s="263">
        <f t="shared" si="4"/>
        <v>301</v>
      </c>
      <c r="H41" s="117" t="s">
        <v>635</v>
      </c>
      <c r="I41" s="267" t="s">
        <v>639</v>
      </c>
    </row>
    <row r="42" spans="1:10" s="31" customFormat="1" ht="15.75" customHeight="1">
      <c r="A42" s="287" t="s">
        <v>87</v>
      </c>
      <c r="B42" s="296" t="s">
        <v>640</v>
      </c>
      <c r="C42" s="134" t="s">
        <v>641</v>
      </c>
      <c r="D42" s="67">
        <v>1</v>
      </c>
      <c r="E42" s="68">
        <v>395</v>
      </c>
      <c r="F42" s="178">
        <f t="shared" si="6"/>
        <v>395</v>
      </c>
      <c r="G42" s="263">
        <f t="shared" si="4"/>
        <v>395</v>
      </c>
      <c r="H42" s="117" t="s">
        <v>635</v>
      </c>
      <c r="I42" s="267" t="s">
        <v>637</v>
      </c>
      <c r="J42" s="218"/>
    </row>
    <row r="43" spans="1:10" s="31" customFormat="1" ht="15.75" customHeight="1">
      <c r="A43" s="282" t="s">
        <v>46</v>
      </c>
      <c r="B43" s="167" t="s">
        <v>11</v>
      </c>
      <c r="C43" s="134" t="s">
        <v>641</v>
      </c>
      <c r="D43" s="67">
        <v>4</v>
      </c>
      <c r="E43" s="68">
        <v>395</v>
      </c>
      <c r="F43" s="178">
        <f t="shared" si="6"/>
        <v>1580</v>
      </c>
      <c r="G43" s="263">
        <f t="shared" si="4"/>
        <v>1580</v>
      </c>
      <c r="H43" s="117" t="s">
        <v>635</v>
      </c>
      <c r="I43" s="267" t="s">
        <v>453</v>
      </c>
    </row>
    <row r="44" spans="1:10" s="31" customFormat="1" ht="15.75" customHeight="1">
      <c r="A44" s="282" t="s">
        <v>46</v>
      </c>
      <c r="B44" s="167" t="s">
        <v>11</v>
      </c>
      <c r="C44" s="134" t="s">
        <v>642</v>
      </c>
      <c r="D44" s="125">
        <v>4</v>
      </c>
      <c r="E44" s="60">
        <v>395</v>
      </c>
      <c r="F44" s="180">
        <f t="shared" si="6"/>
        <v>1580</v>
      </c>
      <c r="G44" s="263">
        <f t="shared" si="4"/>
        <v>1580</v>
      </c>
      <c r="H44" s="181" t="s">
        <v>643</v>
      </c>
      <c r="I44" s="267" t="s">
        <v>453</v>
      </c>
    </row>
    <row r="45" spans="1:10" s="31" customFormat="1" ht="15.75" customHeight="1">
      <c r="A45" s="277" t="s">
        <v>347</v>
      </c>
      <c r="B45" s="280" t="s">
        <v>11</v>
      </c>
      <c r="C45" s="127" t="s">
        <v>644</v>
      </c>
      <c r="D45" s="67">
        <v>30</v>
      </c>
      <c r="E45" s="58">
        <v>44</v>
      </c>
      <c r="F45" s="58">
        <f t="shared" si="6"/>
        <v>1320</v>
      </c>
      <c r="G45" s="263">
        <f t="shared" si="4"/>
        <v>1320</v>
      </c>
      <c r="H45" s="117" t="s">
        <v>645</v>
      </c>
      <c r="I45" s="267" t="s">
        <v>646</v>
      </c>
      <c r="J45" s="65"/>
    </row>
    <row r="46" spans="1:10" s="31" customFormat="1" ht="15.75" customHeight="1">
      <c r="A46" s="292" t="s">
        <v>40</v>
      </c>
      <c r="B46" s="123" t="s">
        <v>11</v>
      </c>
      <c r="C46" s="182" t="s">
        <v>647</v>
      </c>
      <c r="D46" s="67">
        <v>26</v>
      </c>
      <c r="E46" s="58">
        <v>44</v>
      </c>
      <c r="F46" s="58">
        <f t="shared" si="6"/>
        <v>1144</v>
      </c>
      <c r="G46" s="263">
        <f t="shared" si="4"/>
        <v>1144</v>
      </c>
      <c r="H46" s="117" t="s">
        <v>645</v>
      </c>
      <c r="I46" s="267" t="s">
        <v>646</v>
      </c>
    </row>
    <row r="47" spans="1:10" s="31" customFormat="1" ht="15.75" customHeight="1">
      <c r="A47" s="236" t="s">
        <v>34</v>
      </c>
      <c r="B47" s="183" t="s">
        <v>11</v>
      </c>
      <c r="C47" s="184" t="s">
        <v>648</v>
      </c>
      <c r="D47" s="67">
        <v>30</v>
      </c>
      <c r="E47" s="58">
        <v>44</v>
      </c>
      <c r="F47" s="58">
        <f t="shared" si="6"/>
        <v>1320</v>
      </c>
      <c r="G47" s="263">
        <f t="shared" si="4"/>
        <v>1320</v>
      </c>
      <c r="H47" s="117" t="s">
        <v>645</v>
      </c>
      <c r="I47" s="267" t="s">
        <v>649</v>
      </c>
    </row>
    <row r="48" spans="1:10" s="31" customFormat="1" ht="15.75" customHeight="1">
      <c r="A48" s="282" t="s">
        <v>46</v>
      </c>
      <c r="B48" s="185" t="s">
        <v>11</v>
      </c>
      <c r="C48" s="121" t="s">
        <v>650</v>
      </c>
      <c r="D48" s="142">
        <v>30</v>
      </c>
      <c r="E48" s="297">
        <v>44</v>
      </c>
      <c r="F48" s="297">
        <f>D48*E48</f>
        <v>1320</v>
      </c>
      <c r="G48" s="263">
        <f t="shared" si="4"/>
        <v>1320</v>
      </c>
      <c r="H48" s="186" t="s">
        <v>645</v>
      </c>
      <c r="I48" s="267" t="s">
        <v>453</v>
      </c>
    </row>
    <row r="49" spans="1:9" s="31" customFormat="1" ht="15.75" customHeight="1">
      <c r="A49" s="275" t="s">
        <v>38</v>
      </c>
      <c r="B49" s="169" t="s">
        <v>11</v>
      </c>
      <c r="C49" s="179" t="s">
        <v>651</v>
      </c>
      <c r="D49" s="67">
        <v>15</v>
      </c>
      <c r="E49" s="58">
        <v>10</v>
      </c>
      <c r="F49" s="58">
        <f t="shared" si="6"/>
        <v>150</v>
      </c>
      <c r="G49" s="263">
        <f t="shared" si="4"/>
        <v>150</v>
      </c>
      <c r="H49" s="119" t="s">
        <v>613</v>
      </c>
      <c r="I49" s="267" t="s">
        <v>614</v>
      </c>
    </row>
    <row r="50" spans="1:9" s="31" customFormat="1" ht="15" customHeight="1">
      <c r="A50" s="275" t="s">
        <v>38</v>
      </c>
      <c r="B50" s="19" t="s">
        <v>595</v>
      </c>
      <c r="C50" s="140" t="s">
        <v>652</v>
      </c>
      <c r="D50" s="57">
        <v>1</v>
      </c>
      <c r="E50" s="270">
        <v>1535</v>
      </c>
      <c r="F50" s="41">
        <f>D50*E50</f>
        <v>1535</v>
      </c>
      <c r="G50" s="263">
        <f t="shared" si="4"/>
        <v>1535</v>
      </c>
      <c r="H50" s="269" t="s">
        <v>597</v>
      </c>
      <c r="I50" s="267" t="s">
        <v>653</v>
      </c>
    </row>
    <row r="51" spans="1:9" s="31" customFormat="1" ht="15" customHeight="1">
      <c r="A51" s="275" t="s">
        <v>38</v>
      </c>
      <c r="B51" s="272" t="s">
        <v>595</v>
      </c>
      <c r="C51" s="57" t="s">
        <v>654</v>
      </c>
      <c r="D51" s="273">
        <v>1</v>
      </c>
      <c r="E51" s="189">
        <v>64</v>
      </c>
      <c r="F51" s="41">
        <f t="shared" ref="F51:F54" si="7">D51*E51</f>
        <v>64</v>
      </c>
      <c r="G51" s="263">
        <f t="shared" si="4"/>
        <v>64</v>
      </c>
      <c r="H51" s="51" t="s">
        <v>655</v>
      </c>
      <c r="I51" s="267" t="s">
        <v>656</v>
      </c>
    </row>
    <row r="52" spans="1:9" s="31" customFormat="1" ht="15" customHeight="1">
      <c r="A52" s="236" t="s">
        <v>34</v>
      </c>
      <c r="B52" s="169" t="s">
        <v>11</v>
      </c>
      <c r="C52" s="195" t="s">
        <v>657</v>
      </c>
      <c r="D52" s="57">
        <v>1</v>
      </c>
      <c r="E52" s="298">
        <v>1829</v>
      </c>
      <c r="F52" s="41">
        <f t="shared" si="7"/>
        <v>1829</v>
      </c>
      <c r="G52" s="263">
        <f t="shared" si="4"/>
        <v>1829</v>
      </c>
      <c r="H52" s="187" t="s">
        <v>658</v>
      </c>
      <c r="I52" s="267" t="s">
        <v>659</v>
      </c>
    </row>
    <row r="53" spans="1:9" s="31" customFormat="1" ht="15" customHeight="1">
      <c r="A53" s="275" t="s">
        <v>38</v>
      </c>
      <c r="B53" s="169" t="s">
        <v>11</v>
      </c>
      <c r="C53" s="120" t="s">
        <v>660</v>
      </c>
      <c r="D53" s="57">
        <v>1</v>
      </c>
      <c r="E53" s="291">
        <v>620</v>
      </c>
      <c r="F53" s="41">
        <f t="shared" si="7"/>
        <v>620</v>
      </c>
      <c r="G53" s="263">
        <f t="shared" si="4"/>
        <v>620</v>
      </c>
      <c r="H53" s="119" t="s">
        <v>613</v>
      </c>
      <c r="I53" s="267" t="s">
        <v>614</v>
      </c>
    </row>
    <row r="54" spans="1:9" s="31" customFormat="1" ht="15.75" customHeight="1">
      <c r="A54" s="287" t="s">
        <v>87</v>
      </c>
      <c r="B54" s="288" t="s">
        <v>11</v>
      </c>
      <c r="C54" s="188" t="s">
        <v>661</v>
      </c>
      <c r="D54" s="34">
        <v>1</v>
      </c>
      <c r="E54" s="189">
        <v>620</v>
      </c>
      <c r="F54" s="41">
        <f t="shared" si="7"/>
        <v>620</v>
      </c>
      <c r="G54" s="263">
        <f t="shared" si="4"/>
        <v>620</v>
      </c>
      <c r="H54" s="119" t="s">
        <v>613</v>
      </c>
      <c r="I54" s="267" t="s">
        <v>662</v>
      </c>
    </row>
    <row r="55" spans="1:9" s="31" customFormat="1" ht="15.75" customHeight="1">
      <c r="A55" s="277" t="s">
        <v>26</v>
      </c>
      <c r="B55" s="204" t="s">
        <v>11</v>
      </c>
      <c r="C55" s="118" t="s">
        <v>663</v>
      </c>
      <c r="D55" s="190">
        <v>50</v>
      </c>
      <c r="E55" s="132">
        <v>437</v>
      </c>
      <c r="F55" s="68">
        <f>D55*E55</f>
        <v>21850</v>
      </c>
      <c r="G55" s="263">
        <f t="shared" si="4"/>
        <v>21850</v>
      </c>
      <c r="H55" s="119" t="s">
        <v>664</v>
      </c>
      <c r="I55" s="267" t="s">
        <v>665</v>
      </c>
    </row>
    <row r="56" spans="1:9" s="31" customFormat="1" ht="15.75" customHeight="1">
      <c r="A56" s="277" t="s">
        <v>26</v>
      </c>
      <c r="B56" s="169" t="s">
        <v>11</v>
      </c>
      <c r="C56" s="191" t="s">
        <v>666</v>
      </c>
      <c r="D56" s="118">
        <v>50</v>
      </c>
      <c r="E56" s="192">
        <v>213</v>
      </c>
      <c r="F56" s="68">
        <f>D56*E56</f>
        <v>10650</v>
      </c>
      <c r="G56" s="263">
        <f t="shared" si="4"/>
        <v>10650</v>
      </c>
      <c r="H56" s="193" t="s">
        <v>667</v>
      </c>
      <c r="I56" s="267"/>
    </row>
    <row r="57" spans="1:9" s="31" customFormat="1" ht="15.75" customHeight="1">
      <c r="A57" s="292" t="s">
        <v>40</v>
      </c>
      <c r="B57" s="123" t="s">
        <v>11</v>
      </c>
      <c r="C57" s="124" t="s">
        <v>668</v>
      </c>
      <c r="D57" s="131">
        <v>10</v>
      </c>
      <c r="E57" s="132">
        <v>118</v>
      </c>
      <c r="F57" s="68">
        <f>D57*E57</f>
        <v>1180</v>
      </c>
      <c r="G57" s="263">
        <f t="shared" si="4"/>
        <v>1180</v>
      </c>
      <c r="H57" s="194" t="s">
        <v>669</v>
      </c>
      <c r="I57" s="267" t="s">
        <v>670</v>
      </c>
    </row>
    <row r="58" spans="1:9" s="31" customFormat="1" ht="15.75" customHeight="1">
      <c r="A58" s="282" t="s">
        <v>46</v>
      </c>
      <c r="B58" s="167" t="s">
        <v>11</v>
      </c>
      <c r="C58" s="121" t="s">
        <v>671</v>
      </c>
      <c r="D58" s="121">
        <v>30</v>
      </c>
      <c r="E58" s="132">
        <v>118</v>
      </c>
      <c r="F58" s="68">
        <f>D58*E58</f>
        <v>3540</v>
      </c>
      <c r="G58" s="263">
        <f t="shared" si="4"/>
        <v>3540</v>
      </c>
      <c r="H58" s="194" t="s">
        <v>669</v>
      </c>
      <c r="I58" s="267" t="s">
        <v>453</v>
      </c>
    </row>
    <row r="59" spans="1:9" s="31" customFormat="1" ht="15.75" customHeight="1">
      <c r="A59" s="236" t="s">
        <v>34</v>
      </c>
      <c r="B59" s="169" t="s">
        <v>11</v>
      </c>
      <c r="C59" s="195" t="s">
        <v>672</v>
      </c>
      <c r="D59" s="57">
        <v>15</v>
      </c>
      <c r="E59" s="132">
        <v>437</v>
      </c>
      <c r="F59" s="68">
        <f t="shared" ref="F59:F72" si="8">D59*E59</f>
        <v>6555</v>
      </c>
      <c r="G59" s="263">
        <f t="shared" si="4"/>
        <v>6555</v>
      </c>
      <c r="H59" s="145" t="s">
        <v>664</v>
      </c>
      <c r="I59" s="267" t="s">
        <v>673</v>
      </c>
    </row>
    <row r="60" spans="1:9" s="62" customFormat="1" ht="15.75" customHeight="1">
      <c r="A60" s="255" t="s">
        <v>34</v>
      </c>
      <c r="B60" s="183" t="s">
        <v>241</v>
      </c>
      <c r="C60" s="184" t="s">
        <v>674</v>
      </c>
      <c r="D60" s="195">
        <v>15</v>
      </c>
      <c r="E60" s="132">
        <v>101</v>
      </c>
      <c r="F60" s="68">
        <f t="shared" si="8"/>
        <v>1515</v>
      </c>
      <c r="G60" s="263">
        <f t="shared" si="4"/>
        <v>1515</v>
      </c>
      <c r="H60" s="196" t="s">
        <v>675</v>
      </c>
      <c r="I60" s="267" t="s">
        <v>676</v>
      </c>
    </row>
    <row r="61" spans="1:9" s="31" customFormat="1" ht="15.75" customHeight="1">
      <c r="A61" s="236" t="s">
        <v>34</v>
      </c>
      <c r="B61" s="183" t="s">
        <v>11</v>
      </c>
      <c r="C61" s="197" t="s">
        <v>677</v>
      </c>
      <c r="D61" s="198">
        <v>5</v>
      </c>
      <c r="E61" s="132">
        <v>101</v>
      </c>
      <c r="F61" s="68">
        <f t="shared" si="8"/>
        <v>505</v>
      </c>
      <c r="G61" s="263">
        <f t="shared" si="4"/>
        <v>505</v>
      </c>
      <c r="H61" s="199" t="s">
        <v>678</v>
      </c>
      <c r="I61" s="267" t="s">
        <v>679</v>
      </c>
    </row>
    <row r="62" spans="1:9" s="31" customFormat="1" ht="15.75" customHeight="1">
      <c r="A62" s="275" t="s">
        <v>38</v>
      </c>
      <c r="B62" s="169" t="s">
        <v>11</v>
      </c>
      <c r="C62" s="120" t="s">
        <v>680</v>
      </c>
      <c r="D62" s="57">
        <v>15</v>
      </c>
      <c r="E62" s="132">
        <v>532</v>
      </c>
      <c r="F62" s="68">
        <f>D62*E62</f>
        <v>7980</v>
      </c>
      <c r="G62" s="263">
        <f>D62*E62</f>
        <v>7980</v>
      </c>
      <c r="H62" s="119" t="s">
        <v>613</v>
      </c>
      <c r="I62" s="267" t="s">
        <v>614</v>
      </c>
    </row>
    <row r="63" spans="1:9" s="31" customFormat="1" ht="15.75" customHeight="1">
      <c r="A63" s="275" t="s">
        <v>38</v>
      </c>
      <c r="B63" s="169" t="s">
        <v>11</v>
      </c>
      <c r="C63" s="120" t="s">
        <v>681</v>
      </c>
      <c r="D63" s="57">
        <v>15</v>
      </c>
      <c r="E63" s="132">
        <v>205</v>
      </c>
      <c r="F63" s="68">
        <f t="shared" si="8"/>
        <v>3075</v>
      </c>
      <c r="G63" s="263">
        <f t="shared" si="4"/>
        <v>3075</v>
      </c>
      <c r="H63" s="119" t="s">
        <v>613</v>
      </c>
      <c r="I63" s="267" t="s">
        <v>614</v>
      </c>
    </row>
    <row r="64" spans="1:9" s="31" customFormat="1" ht="15.75" customHeight="1">
      <c r="A64" s="275" t="s">
        <v>38</v>
      </c>
      <c r="B64" s="169" t="s">
        <v>11</v>
      </c>
      <c r="C64" s="120" t="s">
        <v>682</v>
      </c>
      <c r="D64" s="52">
        <v>15</v>
      </c>
      <c r="E64" s="126">
        <v>36</v>
      </c>
      <c r="F64" s="68">
        <f t="shared" si="8"/>
        <v>540</v>
      </c>
      <c r="G64" s="263">
        <f t="shared" si="4"/>
        <v>540</v>
      </c>
      <c r="H64" s="119" t="s">
        <v>613</v>
      </c>
      <c r="I64" s="267" t="s">
        <v>614</v>
      </c>
    </row>
    <row r="65" spans="1:10" s="31" customFormat="1" ht="15.75" customHeight="1">
      <c r="A65" s="277" t="s">
        <v>347</v>
      </c>
      <c r="B65" s="280" t="s">
        <v>11</v>
      </c>
      <c r="C65" s="57" t="s">
        <v>683</v>
      </c>
      <c r="D65" s="57">
        <v>3</v>
      </c>
      <c r="E65" s="132">
        <v>800</v>
      </c>
      <c r="F65" s="68">
        <f>D65*E65</f>
        <v>2400</v>
      </c>
      <c r="G65" s="263">
        <f t="shared" si="4"/>
        <v>2400</v>
      </c>
      <c r="H65" s="119" t="s">
        <v>684</v>
      </c>
      <c r="I65" s="267" t="s">
        <v>685</v>
      </c>
      <c r="J65" s="65"/>
    </row>
    <row r="66" spans="1:10" s="31" customFormat="1" ht="15.75" customHeight="1">
      <c r="A66" s="277" t="s">
        <v>347</v>
      </c>
      <c r="B66" s="280" t="s">
        <v>11</v>
      </c>
      <c r="C66" s="57" t="s">
        <v>686</v>
      </c>
      <c r="D66" s="57">
        <v>12</v>
      </c>
      <c r="E66" s="132">
        <v>1067</v>
      </c>
      <c r="F66" s="68">
        <f>D66*E66</f>
        <v>12804</v>
      </c>
      <c r="G66" s="263">
        <f t="shared" si="4"/>
        <v>12804</v>
      </c>
      <c r="H66" s="200" t="s">
        <v>687</v>
      </c>
      <c r="I66" s="267" t="s">
        <v>688</v>
      </c>
      <c r="J66" s="65"/>
    </row>
    <row r="67" spans="1:10" s="31" customFormat="1" ht="58">
      <c r="A67" s="292" t="s">
        <v>40</v>
      </c>
      <c r="B67" s="123" t="s">
        <v>11</v>
      </c>
      <c r="C67" s="182" t="s">
        <v>689</v>
      </c>
      <c r="D67" s="182">
        <v>26</v>
      </c>
      <c r="E67" s="132">
        <v>1067</v>
      </c>
      <c r="F67" s="68">
        <f t="shared" si="8"/>
        <v>27742</v>
      </c>
      <c r="G67" s="263">
        <f t="shared" si="4"/>
        <v>27742</v>
      </c>
      <c r="H67" s="200" t="s">
        <v>687</v>
      </c>
      <c r="I67" s="267" t="s">
        <v>690</v>
      </c>
    </row>
    <row r="68" spans="1:10" s="31" customFormat="1" ht="15.75" customHeight="1">
      <c r="A68" s="292" t="s">
        <v>40</v>
      </c>
      <c r="B68" s="123" t="s">
        <v>11</v>
      </c>
      <c r="C68" s="175" t="s">
        <v>691</v>
      </c>
      <c r="D68" s="201">
        <v>26</v>
      </c>
      <c r="E68" s="202">
        <v>40</v>
      </c>
      <c r="F68" s="68">
        <f t="shared" si="8"/>
        <v>1040</v>
      </c>
      <c r="G68" s="263">
        <f t="shared" si="4"/>
        <v>1040</v>
      </c>
      <c r="H68" s="203" t="s">
        <v>692</v>
      </c>
      <c r="I68" s="267" t="s">
        <v>693</v>
      </c>
    </row>
    <row r="69" spans="1:10" s="31" customFormat="1" ht="31">
      <c r="A69" s="292" t="s">
        <v>40</v>
      </c>
      <c r="B69" s="123" t="s">
        <v>11</v>
      </c>
      <c r="C69" s="67" t="s">
        <v>694</v>
      </c>
      <c r="D69" s="67">
        <v>26</v>
      </c>
      <c r="E69" s="132">
        <v>9</v>
      </c>
      <c r="F69" s="68">
        <f t="shared" si="8"/>
        <v>234</v>
      </c>
      <c r="G69" s="263">
        <f t="shared" si="4"/>
        <v>234</v>
      </c>
      <c r="H69" s="203" t="s">
        <v>695</v>
      </c>
      <c r="I69" s="267" t="s">
        <v>693</v>
      </c>
    </row>
    <row r="70" spans="1:10" s="31" customFormat="1" ht="15.75" customHeight="1">
      <c r="A70" s="282" t="s">
        <v>46</v>
      </c>
      <c r="B70" s="167" t="s">
        <v>11</v>
      </c>
      <c r="C70" s="121" t="s">
        <v>696</v>
      </c>
      <c r="D70" s="121">
        <v>2</v>
      </c>
      <c r="E70" s="132">
        <v>1039</v>
      </c>
      <c r="F70" s="68">
        <f t="shared" si="8"/>
        <v>2078</v>
      </c>
      <c r="G70" s="263">
        <f t="shared" si="4"/>
        <v>2078</v>
      </c>
      <c r="H70" s="117" t="s">
        <v>697</v>
      </c>
      <c r="I70" s="267" t="s">
        <v>453</v>
      </c>
    </row>
    <row r="71" spans="1:10" s="31" customFormat="1" ht="15.75" customHeight="1">
      <c r="A71" s="282" t="s">
        <v>46</v>
      </c>
      <c r="B71" s="167" t="s">
        <v>11</v>
      </c>
      <c r="C71" s="121" t="s">
        <v>698</v>
      </c>
      <c r="D71" s="121">
        <v>4</v>
      </c>
      <c r="E71" s="132">
        <v>263</v>
      </c>
      <c r="F71" s="68">
        <f t="shared" si="8"/>
        <v>1052</v>
      </c>
      <c r="G71" s="263">
        <f t="shared" si="4"/>
        <v>1052</v>
      </c>
      <c r="H71" s="117" t="s">
        <v>699</v>
      </c>
      <c r="I71" s="267" t="s">
        <v>453</v>
      </c>
    </row>
    <row r="72" spans="1:10" s="31" customFormat="1" ht="15.75" customHeight="1">
      <c r="A72" s="282" t="s">
        <v>46</v>
      </c>
      <c r="B72" s="167" t="s">
        <v>11</v>
      </c>
      <c r="C72" s="135" t="s">
        <v>700</v>
      </c>
      <c r="D72" s="135">
        <v>4</v>
      </c>
      <c r="E72" s="132">
        <v>56</v>
      </c>
      <c r="F72" s="68">
        <f t="shared" si="8"/>
        <v>224</v>
      </c>
      <c r="G72" s="263">
        <f t="shared" si="4"/>
        <v>224</v>
      </c>
      <c r="H72" s="117" t="s">
        <v>604</v>
      </c>
      <c r="I72" s="267" t="s">
        <v>453</v>
      </c>
    </row>
    <row r="73" spans="1:10" s="31" customFormat="1" ht="15" customHeight="1">
      <c r="A73" s="275" t="s">
        <v>38</v>
      </c>
      <c r="B73" s="204" t="s">
        <v>11</v>
      </c>
      <c r="C73" s="57" t="s">
        <v>701</v>
      </c>
      <c r="D73" s="57">
        <v>1</v>
      </c>
      <c r="E73" s="205">
        <v>2530.4899999999998</v>
      </c>
      <c r="F73" s="206">
        <f>D73*E73</f>
        <v>2530.4899999999998</v>
      </c>
      <c r="G73" s="263">
        <f t="shared" si="4"/>
        <v>2530.4899999999998</v>
      </c>
      <c r="H73" s="274" t="s">
        <v>702</v>
      </c>
      <c r="I73" s="267" t="s">
        <v>703</v>
      </c>
    </row>
    <row r="74" spans="1:10" s="31" customFormat="1">
      <c r="A74" s="609" t="s">
        <v>704</v>
      </c>
      <c r="B74" s="610"/>
      <c r="C74" s="611"/>
      <c r="D74" s="611"/>
      <c r="E74" s="612"/>
      <c r="F74" s="41">
        <f>SUM(F3:F73)</f>
        <v>206955.49</v>
      </c>
      <c r="G74" s="46">
        <f>SUM(G3:G73)</f>
        <v>220651.49</v>
      </c>
      <c r="H74" s="299"/>
      <c r="I74" s="288"/>
    </row>
    <row r="75" spans="1:10">
      <c r="F75" s="568" t="s">
        <v>61</v>
      </c>
      <c r="G75" s="561">
        <f>G74-F74</f>
        <v>13696</v>
      </c>
    </row>
  </sheetData>
  <mergeCells count="2">
    <mergeCell ref="A74:E74"/>
    <mergeCell ref="A1:I1"/>
  </mergeCells>
  <hyperlinks>
    <hyperlink ref="A16" r:id="rId1" xr:uid="{E8C98720-8745-48E9-AB5A-BBE9CB2ABBE1}"/>
    <hyperlink ref="H27" r:id="rId2" xr:uid="{8185C068-1AA8-4072-8A66-A8530988F23F}"/>
    <hyperlink ref="H44" r:id="rId3" xr:uid="{FD953F52-4309-4A73-8FDE-6232624AC855}"/>
    <hyperlink ref="H3" r:id="rId4" display="https://parnuoppenoustamiskeskus-my.sharepoint.com/:b:/g/personal/aive_aru_onk_parnu_ee/EWQRwPpMz-dFgGnB2l7mMdMBzgTQ-nnm3O5kWZSqRfu_7Q?email=pille.lille%40onk.parnu.ee&amp;e=Keuyrp" xr:uid="{36AA76FB-17CD-46E3-8635-AA26D7A43865}"/>
    <hyperlink ref="H51" r:id="rId5" xr:uid="{0F30DF6D-80E9-45F3-956F-FD4F63C5DF50}"/>
    <hyperlink ref="H55" r:id="rId6" xr:uid="{4DD63044-8A2A-4F63-832F-3F7106FCEA55}"/>
    <hyperlink ref="H56" r:id="rId7" xr:uid="{63C61B98-30F0-4D33-92F6-B374EE5C2C44}"/>
    <hyperlink ref="H65" r:id="rId8" xr:uid="{4F9E0806-29F1-429F-9786-6DEA71E5BA56}"/>
    <hyperlink ref="A23" r:id="rId9" display="Jõõpre Kool" xr:uid="{60ED0EB6-C967-4A57-BEB7-1DCBC6C3A342}"/>
    <hyperlink ref="H52" r:id="rId10" xr:uid="{37083C36-4911-4EFB-9A2F-F5FD121B6B4C}"/>
    <hyperlink ref="A62" r:id="rId11" xr:uid="{6C1386C0-2700-4202-BAC2-3B5858150D56}"/>
    <hyperlink ref="H67" r:id="rId12" xr:uid="{30BC563C-8018-45D1-8AD7-EFE7D83B8238}"/>
    <hyperlink ref="H68" r:id="rId13" xr:uid="{A76517AE-ACFF-448B-9C98-82C909DA65EC}"/>
    <hyperlink ref="H35" r:id="rId14" xr:uid="{B1941C8C-6288-4CDD-A5A4-3D4E56DFD7B6}"/>
    <hyperlink ref="H33" r:id="rId15" xr:uid="{A514230F-9DB4-4302-9AA2-392EDCB7BD00}"/>
    <hyperlink ref="H30" r:id="rId16" xr:uid="{19EBEA30-2E38-4E2A-A65C-FBB8C6FFA776}"/>
    <hyperlink ref="H71" r:id="rId17" xr:uid="{967C26F2-20CD-4A50-A115-A3558A062604}"/>
    <hyperlink ref="H70" r:id="rId18" xr:uid="{C45E5460-2738-44E2-ABB4-29F1CB3F0646}"/>
    <hyperlink ref="H48" r:id="rId19" xr:uid="{C70D0DC8-D20D-4855-8892-561481C8755D}"/>
    <hyperlink ref="H39" r:id="rId20" xr:uid="{19477418-C446-499A-9CD3-09E8C653B2B4}"/>
    <hyperlink ref="H31" r:id="rId21" xr:uid="{B42A0C24-A28B-437D-A8AC-AF429B492009}"/>
    <hyperlink ref="A20" r:id="rId22" xr:uid="{14671347-7815-4251-9AB9-DBE8DB6447BC}"/>
    <hyperlink ref="H61" r:id="rId23" display="https://arvutitark.ee/nutiseadmed/telefonide-laadijad/usb-laadimisalus-10-le-nutiseadmele-5v-24a-pordi-kohta-1198579" xr:uid="{6152AC75-8670-4D2F-830E-E4AAE57ABD23}"/>
    <hyperlink ref="A63:A64" r:id="rId24" display="Pärnu Mai Kool" xr:uid="{3AD6FD35-50DA-4971-BFE5-06F3F9D6E1B6}"/>
    <hyperlink ref="H73" r:id="rId25" xr:uid="{43CC0E7D-F272-4A92-B6FB-A426FDB73DD0}"/>
    <hyperlink ref="C31" r:id="rId26" xr:uid="{B1821C75-8E08-4145-8AA3-9E80A8D1794C}"/>
    <hyperlink ref="D31" r:id="rId27" display="1" xr:uid="{CD4B2D9A-093E-43B3-A428-6AC2A4782497}"/>
    <hyperlink ref="H60" r:id="rId28" xr:uid="{505B393C-B4EF-4C87-8629-15B84B4E887B}"/>
    <hyperlink ref="H16" r:id="rId29" display="https://parnuoppenoustamiskeskus-my.sharepoint.com/:b:/g/personal/aive_aru_onk_parnu_ee/EWQRwPpMz-dFgGnB2l7mMdMBzgTQ-nnm3O5kWZSqRfu_7Q?email=pille.lille%40onk.parnu.ee&amp;e=Keuyrp" xr:uid="{6B85CA9E-DF07-4386-9926-15A4E25BC648}"/>
    <hyperlink ref="H17" r:id="rId30" display="https://parnuoppenoustamiskeskus-my.sharepoint.com/:b:/g/personal/aive_aru_onk_parnu_ee/EWQRwPpMz-dFgGnB2l7mMdMBzgTQ-nnm3O5kWZSqRfu_7Q?email=pille.lille%40onk.parnu.ee&amp;e=Keuyrp" xr:uid="{906EBA29-5C9D-4487-8C97-BCFFAF638912}"/>
    <hyperlink ref="H18" r:id="rId31" display="https://parnuoppenoustamiskeskus-my.sharepoint.com/:b:/g/personal/aive_aru_onk_parnu_ee/EWQRwPpMz-dFgGnB2l7mMdMBzgTQ-nnm3O5kWZSqRfu_7Q?email=pille.lille%40onk.parnu.ee&amp;e=Keuyrp" xr:uid="{B3F5D045-FC17-4978-81D9-80087A5EC761}"/>
    <hyperlink ref="H19" r:id="rId32" display="https://parnuoppenoustamiskeskus-my.sharepoint.com/:b:/g/personal/aive_aru_onk_parnu_ee/EWQRwPpMz-dFgGnB2l7mMdMBzgTQ-nnm3O5kWZSqRfu_7Q?email=pille.lille%40onk.parnu.ee&amp;e=Keuyrp" xr:uid="{97637970-65A8-42C2-AECB-4E98EA9B6D77}"/>
    <hyperlink ref="H20" r:id="rId33" display="https://parnuoppenoustamiskeskus-my.sharepoint.com/:b:/g/personal/aive_aru_onk_parnu_ee/EWQRwPpMz-dFgGnB2l7mMdMBzgTQ-nnm3O5kWZSqRfu_7Q?email=pille.lille%40onk.parnu.ee&amp;e=Keuyrp" xr:uid="{9EE399E9-DFC4-4EE0-9E15-897F50EBCEA1}"/>
    <hyperlink ref="H21" r:id="rId34" xr:uid="{A85937C5-288C-4BD5-B648-340EB75ED4B6}"/>
    <hyperlink ref="H22" r:id="rId35" xr:uid="{F41FAD31-99CB-4F17-8EF3-1C83F1ABE78A}"/>
    <hyperlink ref="H50" r:id="rId36" xr:uid="{7D32A980-38D4-4194-9D72-4429D6127FE7}"/>
    <hyperlink ref="H23" r:id="rId37" xr:uid="{7209B980-8B92-4907-888D-72913641509D}"/>
    <hyperlink ref="H24" r:id="rId38" xr:uid="{C489D8AD-64A1-4817-BC7F-03897C366AB8}"/>
    <hyperlink ref="H25" r:id="rId39" xr:uid="{BCDB570C-7350-4B2D-A2B1-2C3CA80BD7F1}"/>
    <hyperlink ref="H26" r:id="rId40" xr:uid="{B2146A1E-8D1F-4DC7-991A-C49ACE9625C5}"/>
    <hyperlink ref="H72" r:id="rId41" xr:uid="{1F68AAC2-575B-4CA0-A8B7-2BFD4E30EEA7}"/>
    <hyperlink ref="H29" r:id="rId42" xr:uid="{127EC9A3-2341-4CD3-8F35-B36775F8F952}"/>
    <hyperlink ref="H36" r:id="rId43" xr:uid="{A13B06BF-EFD8-4B50-B363-813042E7B818}"/>
    <hyperlink ref="H38" r:id="rId44" xr:uid="{3D31934C-B2DB-4F10-9A8F-77426F0C9BDC}"/>
    <hyperlink ref="H40" r:id="rId45" xr:uid="{04E8E3A4-8AA0-4749-8635-020D6D44E347}"/>
    <hyperlink ref="H43" r:id="rId46" xr:uid="{3E2927AC-B50B-4664-9184-F894BC9AC566}"/>
    <hyperlink ref="H41" r:id="rId47" xr:uid="{31F7F5B0-F5DF-42D1-BB55-EF287C1070AF}"/>
    <hyperlink ref="H42" r:id="rId48" xr:uid="{6D035FD4-1B32-4A73-AA8A-F3CDAF934B93}"/>
    <hyperlink ref="H45" r:id="rId49" xr:uid="{10CDFFF4-C4CC-421B-A10F-15D0293D649D}"/>
    <hyperlink ref="H46" r:id="rId50" xr:uid="{5379E291-2DE2-4CC4-A1AD-53E1F50E204D}"/>
    <hyperlink ref="H47" r:id="rId51" xr:uid="{46CE6235-FA18-4255-AF17-2BF3D69420DB}"/>
    <hyperlink ref="H58" r:id="rId52" xr:uid="{2DFF7FCD-D9DC-49FD-9F95-2961B342E23D}"/>
    <hyperlink ref="H57" r:id="rId53" xr:uid="{BD653BC4-CD10-4603-959B-52876512CFEE}"/>
    <hyperlink ref="H59" r:id="rId54" xr:uid="{24993875-B1BC-4677-9C9D-6A1684BFCE32}"/>
    <hyperlink ref="H66" r:id="rId55" xr:uid="{32A0BDCC-992D-409B-A7D4-21ABD0ADD5E9}"/>
    <hyperlink ref="H69" r:id="rId56" xr:uid="{495DCA0C-FB06-4AF3-B24F-7D303399FECC}"/>
    <hyperlink ref="H34" r:id="rId57" xr:uid="{DAF6040D-6705-4600-B6A2-68E2813E3A82}"/>
    <hyperlink ref="H37" r:id="rId58" xr:uid="{7BBBC932-99D3-4BB3-A9CB-571288C3C867}"/>
    <hyperlink ref="H28" r:id="rId59" xr:uid="{22B745F9-47D9-4749-A609-50BBF6D1D38E}"/>
    <hyperlink ref="H32" r:id="rId60" xr:uid="{62E8F119-00E7-4A15-912B-13D4704623FC}"/>
    <hyperlink ref="H49" r:id="rId61" xr:uid="{F8AF4999-FDBA-472F-BDED-62BEF6EBD17A}"/>
    <hyperlink ref="H53" r:id="rId62" xr:uid="{B5519FF1-FE62-4F2F-AF0A-41D32737B9E0}"/>
    <hyperlink ref="H54" r:id="rId63" xr:uid="{552428AE-5442-4A4A-870E-49EF99910A9C}"/>
    <hyperlink ref="H62" r:id="rId64" xr:uid="{3786F7F5-1744-438B-9F7E-8C6BC7BD177E}"/>
    <hyperlink ref="H63" r:id="rId65" xr:uid="{C1C28818-281B-439C-BCF2-BA614323532C}"/>
    <hyperlink ref="H64" r:id="rId66" xr:uid="{FB844C5B-03BC-4F4E-AA9A-571FA701AC87}"/>
    <hyperlink ref="A3" r:id="rId67" xr:uid="{09A7CBE0-FA2F-43F4-A2B4-0E1D3E9E517A}"/>
    <hyperlink ref="A21" r:id="rId68" xr:uid="{3B1D56D4-D254-4765-AA37-2D7697D21118}"/>
    <hyperlink ref="A22" r:id="rId69" xr:uid="{51F94802-9916-4174-ACEC-F449B714CEB8}"/>
    <hyperlink ref="A4" r:id="rId70" xr:uid="{8899CA9D-0589-47E6-90A0-D90E32CFCDCC}"/>
    <hyperlink ref="H8" r:id="rId71" xr:uid="{2CA51E9A-4160-4157-94CF-9FBB4332513A}"/>
    <hyperlink ref="A9" r:id="rId72" xr:uid="{CDF1D0DC-7B9C-4C86-925F-7419F4813916}"/>
    <hyperlink ref="A10" r:id="rId73" xr:uid="{40541865-BDAB-4703-ACFD-3CE5BD94B5E2}"/>
    <hyperlink ref="A14" r:id="rId74" xr:uid="{D0A48E9E-E920-4F68-9A5B-404A2C6ED4CB}"/>
    <hyperlink ref="H9" r:id="rId75" xr:uid="{2E09CE15-6606-49FC-8313-07158D0F329D}"/>
    <hyperlink ref="H10" r:id="rId76" xr:uid="{734797D5-D0D0-43FE-8E7D-F7C5BA04A5E4}"/>
    <hyperlink ref="H14" r:id="rId77" xr:uid="{5D2BBA01-8C05-4E48-BC29-114E2CE88D79}"/>
    <hyperlink ref="H4" r:id="rId78" xr:uid="{375DDA2F-D1EE-491F-BBF6-6F9B95C78F22}"/>
    <hyperlink ref="A5" r:id="rId79" xr:uid="{B74C5F76-AB23-458C-A1EF-0401D585556F}"/>
    <hyperlink ref="H5" r:id="rId80" xr:uid="{165956DB-DE5C-4049-A00A-1285AE656CD0}"/>
    <hyperlink ref="H7" r:id="rId81" xr:uid="{E41BB54E-A483-4A72-B72D-B87A298DD38F}"/>
    <hyperlink ref="H15" r:id="rId82" xr:uid="{4A96B659-4B49-42C2-BAF6-A44AA9853429}"/>
    <hyperlink ref="A11" r:id="rId83" xr:uid="{D55640AD-AFED-49C9-9497-E21F639EDB83}"/>
    <hyperlink ref="A12" r:id="rId84" xr:uid="{185F7362-733E-4F8B-A347-94A2EB18F843}"/>
    <hyperlink ref="A13" r:id="rId85" xr:uid="{423341CB-BCDE-4159-A3BF-0607F3136869}"/>
    <hyperlink ref="H11" r:id="rId86" xr:uid="{9BC24581-2ECC-4926-B37C-A0C8A6191027}"/>
    <hyperlink ref="H12" r:id="rId87" xr:uid="{1C828EEF-CB9A-4008-B692-DB081DED082B}"/>
    <hyperlink ref="H13" r:id="rId88" xr:uid="{48E9F4ED-D7AE-4718-9157-1AF681498EE9}"/>
    <hyperlink ref="H6" r:id="rId89" xr:uid="{D7A7AD6C-4167-4645-95D5-8FF120698E0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kinnitatud eelarve + muudatused</vt:lpstr>
      <vt:lpstr>ehitus muudatus</vt:lpstr>
      <vt:lpstr>õppevahendid muudatus</vt:lpstr>
      <vt:lpstr>abivahendid muudatus</vt:lpstr>
      <vt:lpstr>sisustus muudatus</vt:lpstr>
      <vt:lpstr>seadmed muudatus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Pille Lille</cp:lastModifiedBy>
  <cp:revision/>
  <dcterms:created xsi:type="dcterms:W3CDTF">2025-05-14T07:49:57Z</dcterms:created>
  <dcterms:modified xsi:type="dcterms:W3CDTF">2025-05-20T14:07:16Z</dcterms:modified>
  <cp:category/>
  <cp:contentStatus/>
</cp:coreProperties>
</file>